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5120" windowHeight="7830"/>
  </bookViews>
  <sheets>
    <sheet name="PPA1" sheetId="6" r:id="rId1"/>
    <sheet name="Plan1" sheetId="7" r:id="rId2"/>
  </sheets>
  <calcPr calcId="145621"/>
</workbook>
</file>

<file path=xl/calcChain.xml><?xml version="1.0" encoding="utf-8"?>
<calcChain xmlns="http://schemas.openxmlformats.org/spreadsheetml/2006/main">
  <c r="J1130" i="6"/>
  <c r="J1815"/>
  <c r="K1833"/>
  <c r="K1834" s="1"/>
  <c r="K1826"/>
  <c r="K1827" s="1"/>
  <c r="J1472"/>
  <c r="K1493"/>
  <c r="K1494" s="1"/>
  <c r="K1485"/>
  <c r="K1486" s="1"/>
  <c r="J1404"/>
  <c r="K1424"/>
  <c r="K1425" s="1"/>
  <c r="K1417"/>
  <c r="K1418" s="1"/>
  <c r="J1336"/>
  <c r="J1370"/>
  <c r="K1397"/>
  <c r="K1398" s="1"/>
  <c r="K1390"/>
  <c r="K1391" s="1"/>
  <c r="K1383"/>
  <c r="K1384" s="1"/>
  <c r="K1348"/>
  <c r="K1349" s="1"/>
  <c r="K315"/>
  <c r="K316" s="1"/>
  <c r="K304"/>
  <c r="K1835" l="1"/>
  <c r="K1836" s="1"/>
  <c r="K1828"/>
  <c r="K1829" s="1"/>
  <c r="K1495"/>
  <c r="K1496" s="1"/>
  <c r="K1487"/>
  <c r="K1488" s="1"/>
  <c r="K1426"/>
  <c r="K1427" s="1"/>
  <c r="K1419"/>
  <c r="K1420" s="1"/>
  <c r="K1399"/>
  <c r="K1400" s="1"/>
  <c r="K1392"/>
  <c r="K1393" s="1"/>
  <c r="K1385"/>
  <c r="K1386" s="1"/>
  <c r="K1350"/>
  <c r="K1351" s="1"/>
  <c r="K317"/>
  <c r="K318" s="1"/>
  <c r="J1225"/>
  <c r="J1226" s="1"/>
  <c r="J1218"/>
  <c r="J1219" s="1"/>
  <c r="J1211"/>
  <c r="J1212" s="1"/>
  <c r="J1227" l="1"/>
  <c r="J1228" s="1"/>
  <c r="J1220"/>
  <c r="J1221" s="1"/>
  <c r="J1213"/>
  <c r="J1214" s="1"/>
  <c r="K1305"/>
  <c r="K1306" s="1"/>
  <c r="K1307" s="1"/>
  <c r="K1291"/>
  <c r="K1292" s="1"/>
  <c r="K1293" s="1"/>
  <c r="K1284"/>
  <c r="K1285" s="1"/>
  <c r="K1286" s="1"/>
  <c r="K1277"/>
  <c r="K1278" s="1"/>
  <c r="K1279" s="1"/>
  <c r="K1270"/>
  <c r="K1271" s="1"/>
  <c r="K1272" s="1"/>
  <c r="K1259"/>
  <c r="K1260" s="1"/>
  <c r="K1261" s="1"/>
  <c r="K1252"/>
  <c r="K1253" s="1"/>
  <c r="K1254" s="1"/>
  <c r="K1245"/>
  <c r="K1246" s="1"/>
  <c r="K1247" s="1"/>
  <c r="K1174"/>
  <c r="K1175" s="1"/>
  <c r="K1176" s="1"/>
  <c r="K1167"/>
  <c r="K1168" s="1"/>
  <c r="K1169" s="1"/>
  <c r="K1155"/>
  <c r="K1156" s="1"/>
  <c r="K1157" s="1"/>
  <c r="K1148"/>
  <c r="K1140"/>
  <c r="K1141" s="1"/>
  <c r="K1142" s="1"/>
  <c r="J1447"/>
  <c r="K1514"/>
  <c r="K1308" l="1"/>
  <c r="K1294"/>
  <c r="K1287"/>
  <c r="K1280"/>
  <c r="K1273"/>
  <c r="K1262"/>
  <c r="K1255"/>
  <c r="K1248"/>
  <c r="K1177"/>
  <c r="K1170"/>
  <c r="K1158"/>
  <c r="K1149"/>
  <c r="K1150" s="1"/>
  <c r="K1143"/>
  <c r="K1515"/>
  <c r="K1516" s="1"/>
  <c r="K2018"/>
  <c r="J2015"/>
  <c r="J1233" l="1"/>
  <c r="K1151"/>
  <c r="K1517"/>
  <c r="J1504" s="1"/>
  <c r="J2016"/>
  <c r="J2017" s="1"/>
  <c r="I25" i="7"/>
  <c r="I26" s="1"/>
  <c r="I18"/>
  <c r="I19" s="1"/>
  <c r="J1797" i="6"/>
  <c r="J1798" s="1"/>
  <c r="J1799" s="1"/>
  <c r="J1833"/>
  <c r="K1973"/>
  <c r="K1974" s="1"/>
  <c r="K1966"/>
  <c r="K1967" s="1"/>
  <c r="K1968" s="1"/>
  <c r="J800"/>
  <c r="J801" s="1"/>
  <c r="J2018" l="1"/>
  <c r="I20" i="7"/>
  <c r="I21" s="1"/>
  <c r="I27"/>
  <c r="I28" s="1"/>
  <c r="J1834" i="6"/>
  <c r="J1835" s="1"/>
  <c r="K1975"/>
  <c r="K1976" s="1"/>
  <c r="J802"/>
  <c r="J803" s="1"/>
  <c r="K2068"/>
  <c r="K2069" s="1"/>
  <c r="K2103"/>
  <c r="K2104" s="1"/>
  <c r="J2034"/>
  <c r="J2035" s="1"/>
  <c r="J2008"/>
  <c r="J2009" s="1"/>
  <c r="J2000"/>
  <c r="J2001" s="1"/>
  <c r="J2002" s="1"/>
  <c r="J1939"/>
  <c r="J1940" s="1"/>
  <c r="J1932"/>
  <c r="J1933" s="1"/>
  <c r="J1889"/>
  <c r="J1890" s="1"/>
  <c r="J1874"/>
  <c r="J1875" s="1"/>
  <c r="J1867"/>
  <c r="J1860"/>
  <c r="J1861" s="1"/>
  <c r="J1826"/>
  <c r="J1827" s="1"/>
  <c r="J1767"/>
  <c r="J1768" s="1"/>
  <c r="J1789"/>
  <c r="J1790" s="1"/>
  <c r="J1782"/>
  <c r="J1783" s="1"/>
  <c r="J1760"/>
  <c r="J1761" s="1"/>
  <c r="J1762" s="1"/>
  <c r="J1720"/>
  <c r="J1687"/>
  <c r="J1688" s="1"/>
  <c r="J1650"/>
  <c r="J1651" s="1"/>
  <c r="J1547"/>
  <c r="J1548" s="1"/>
  <c r="J1514"/>
  <c r="J1515" s="1"/>
  <c r="J1493"/>
  <c r="J1494" s="1"/>
  <c r="J1485"/>
  <c r="J1486" s="1"/>
  <c r="J1448"/>
  <c r="J1440"/>
  <c r="J1441" s="1"/>
  <c r="J1424"/>
  <c r="J1417"/>
  <c r="J1418" s="1"/>
  <c r="J1397"/>
  <c r="J1398" s="1"/>
  <c r="J1390"/>
  <c r="J1391" s="1"/>
  <c r="J1383"/>
  <c r="J1384" s="1"/>
  <c r="J1348"/>
  <c r="J1349" s="1"/>
  <c r="J1305"/>
  <c r="J1306" s="1"/>
  <c r="J1291"/>
  <c r="J1292" s="1"/>
  <c r="J1284"/>
  <c r="J1277"/>
  <c r="J1278" s="1"/>
  <c r="J1279" s="1"/>
  <c r="J1280" s="1"/>
  <c r="J1271"/>
  <c r="J1259"/>
  <c r="J1260" s="1"/>
  <c r="J1253"/>
  <c r="K1225"/>
  <c r="K1218"/>
  <c r="K1219" s="1"/>
  <c r="K1211"/>
  <c r="K1212" s="1"/>
  <c r="I3" i="7" l="1"/>
  <c r="J1836" i="6"/>
  <c r="K2070"/>
  <c r="K2071" s="1"/>
  <c r="J2059" s="1"/>
  <c r="K2105"/>
  <c r="K2106" s="1"/>
  <c r="J2094" s="1"/>
  <c r="J2036"/>
  <c r="J2037" s="1"/>
  <c r="J2025" s="1"/>
  <c r="J2010"/>
  <c r="J2011" s="1"/>
  <c r="J2003"/>
  <c r="J1941"/>
  <c r="J1942" s="1"/>
  <c r="J1934"/>
  <c r="J1935" s="1"/>
  <c r="J1891"/>
  <c r="J1892" s="1"/>
  <c r="J1876"/>
  <c r="J1877" s="1"/>
  <c r="J1868"/>
  <c r="J1869" s="1"/>
  <c r="J1862"/>
  <c r="J1863" s="1"/>
  <c r="J1828"/>
  <c r="J1829" s="1"/>
  <c r="J1769"/>
  <c r="J1770" s="1"/>
  <c r="J1791"/>
  <c r="J1792" s="1"/>
  <c r="J1784"/>
  <c r="J1785" s="1"/>
  <c r="J1763"/>
  <c r="J1721"/>
  <c r="J1722" s="1"/>
  <c r="J1689"/>
  <c r="J1690" s="1"/>
  <c r="J1676" s="1"/>
  <c r="J1652"/>
  <c r="J1653" s="1"/>
  <c r="J1640" s="1"/>
  <c r="J1549"/>
  <c r="J1550" s="1"/>
  <c r="J1537" s="1"/>
  <c r="J1516"/>
  <c r="J1517" s="1"/>
  <c r="J1495"/>
  <c r="J1496" s="1"/>
  <c r="J1487"/>
  <c r="J1488" s="1"/>
  <c r="J1449"/>
  <c r="J1450" s="1"/>
  <c r="J1442"/>
  <c r="J1443" s="1"/>
  <c r="J1425"/>
  <c r="J1426" s="1"/>
  <c r="J1419"/>
  <c r="J1420" s="1"/>
  <c r="J1399"/>
  <c r="J1400" s="1"/>
  <c r="J1392"/>
  <c r="J1393" s="1"/>
  <c r="J1385"/>
  <c r="J1386" s="1"/>
  <c r="J1350"/>
  <c r="J1351" s="1"/>
  <c r="J1261"/>
  <c r="J1262" s="1"/>
  <c r="J1307"/>
  <c r="J1308" s="1"/>
  <c r="J1293"/>
  <c r="J1294" s="1"/>
  <c r="J1285"/>
  <c r="J1286" s="1"/>
  <c r="J1272"/>
  <c r="J1273" s="1"/>
  <c r="J1254"/>
  <c r="J1255" s="1"/>
  <c r="J1247"/>
  <c r="J1248" s="1"/>
  <c r="K1226"/>
  <c r="K1227" s="1"/>
  <c r="K1220"/>
  <c r="K1221" s="1"/>
  <c r="K1213"/>
  <c r="K1214" s="1"/>
  <c r="J1174"/>
  <c r="J1175" s="1"/>
  <c r="J1167"/>
  <c r="J1168" s="1"/>
  <c r="J1155"/>
  <c r="J1140"/>
  <c r="J1119"/>
  <c r="J1112"/>
  <c r="J1113" s="1"/>
  <c r="J1105"/>
  <c r="J1098"/>
  <c r="J1085"/>
  <c r="J1078"/>
  <c r="J1071"/>
  <c r="J1072" s="1"/>
  <c r="J1045"/>
  <c r="J1038"/>
  <c r="J1030"/>
  <c r="J1018"/>
  <c r="J1010"/>
  <c r="J1011" s="1"/>
  <c r="J1003"/>
  <c r="J995"/>
  <c r="J980"/>
  <c r="J973"/>
  <c r="J966"/>
  <c r="J967" s="1"/>
  <c r="J959"/>
  <c r="J947"/>
  <c r="J948" s="1"/>
  <c r="J940"/>
  <c r="J941" s="1"/>
  <c r="J933"/>
  <c r="J926"/>
  <c r="J927" s="1"/>
  <c r="J912"/>
  <c r="J913" s="1"/>
  <c r="J905"/>
  <c r="J898"/>
  <c r="J899" s="1"/>
  <c r="J891"/>
  <c r="J892" s="1"/>
  <c r="J876"/>
  <c r="J877" s="1"/>
  <c r="J869"/>
  <c r="J870" s="1"/>
  <c r="J862"/>
  <c r="J855"/>
  <c r="J856" s="1"/>
  <c r="J841"/>
  <c r="J842" s="1"/>
  <c r="J834"/>
  <c r="J835" s="1"/>
  <c r="J827"/>
  <c r="J820"/>
  <c r="J821" s="1"/>
  <c r="J807"/>
  <c r="J808" s="1"/>
  <c r="J793"/>
  <c r="J794" s="1"/>
  <c r="J756"/>
  <c r="J749"/>
  <c r="J750" s="1"/>
  <c r="J736"/>
  <c r="J737" s="1"/>
  <c r="J729"/>
  <c r="J730" s="1"/>
  <c r="J721"/>
  <c r="J722" s="1"/>
  <c r="J714"/>
  <c r="J703"/>
  <c r="J704" s="1"/>
  <c r="J696"/>
  <c r="J697" s="1"/>
  <c r="J689"/>
  <c r="J690" s="1"/>
  <c r="J1623"/>
  <c r="J1616"/>
  <c r="J1596"/>
  <c r="J1597" s="1"/>
  <c r="J1588"/>
  <c r="J1589" s="1"/>
  <c r="J1581"/>
  <c r="J1582" s="1"/>
  <c r="J652"/>
  <c r="J645"/>
  <c r="J631"/>
  <c r="J624"/>
  <c r="J625" s="1"/>
  <c r="J616"/>
  <c r="J617" s="1"/>
  <c r="J609"/>
  <c r="J610" s="1"/>
  <c r="J555"/>
  <c r="J556" s="1"/>
  <c r="J557" s="1"/>
  <c r="J587"/>
  <c r="J588" s="1"/>
  <c r="J580"/>
  <c r="J573"/>
  <c r="J574" s="1"/>
  <c r="J548"/>
  <c r="J549" s="1"/>
  <c r="J509"/>
  <c r="J510" s="1"/>
  <c r="J489"/>
  <c r="J490" s="1"/>
  <c r="J482"/>
  <c r="J475"/>
  <c r="J476" s="1"/>
  <c r="J447"/>
  <c r="J448" s="1"/>
  <c r="J440"/>
  <c r="J441" s="1"/>
  <c r="J414"/>
  <c r="J415" s="1"/>
  <c r="J399"/>
  <c r="J400" s="1"/>
  <c r="J421"/>
  <c r="J422" s="1"/>
  <c r="J423" s="1"/>
  <c r="J406"/>
  <c r="J407" s="1"/>
  <c r="J408" s="1"/>
  <c r="J385"/>
  <c r="J386" s="1"/>
  <c r="J387" s="1"/>
  <c r="J370"/>
  <c r="J371" s="1"/>
  <c r="J372" s="1"/>
  <c r="J378"/>
  <c r="J379" s="1"/>
  <c r="J361"/>
  <c r="J362" s="1"/>
  <c r="J352"/>
  <c r="J353" s="1"/>
  <c r="J354" s="1"/>
  <c r="J337"/>
  <c r="J338" s="1"/>
  <c r="J339" s="1"/>
  <c r="J345"/>
  <c r="J346" s="1"/>
  <c r="K308"/>
  <c r="K309" s="1"/>
  <c r="K310" s="1"/>
  <c r="J293"/>
  <c r="J294" s="1"/>
  <c r="J295" s="1"/>
  <c r="J327"/>
  <c r="J328" s="1"/>
  <c r="K301"/>
  <c r="K302" s="1"/>
  <c r="J280"/>
  <c r="J281" s="1"/>
  <c r="J272"/>
  <c r="J273" s="1"/>
  <c r="J274" s="1"/>
  <c r="J257"/>
  <c r="J258" s="1"/>
  <c r="J259" s="1"/>
  <c r="J265"/>
  <c r="J266" s="1"/>
  <c r="J244"/>
  <c r="J245" s="1"/>
  <c r="J236"/>
  <c r="J222"/>
  <c r="J223" s="1"/>
  <c r="J229"/>
  <c r="J230" s="1"/>
  <c r="J231" s="1"/>
  <c r="J207"/>
  <c r="J200"/>
  <c r="J201" s="1"/>
  <c r="J193"/>
  <c r="J194" s="1"/>
  <c r="J186"/>
  <c r="J187" s="1"/>
  <c r="J172"/>
  <c r="J173" s="1"/>
  <c r="J165"/>
  <c r="J166" s="1"/>
  <c r="J158"/>
  <c r="J150"/>
  <c r="J151" s="1"/>
  <c r="J128"/>
  <c r="J129" s="1"/>
  <c r="J130" s="1"/>
  <c r="J135"/>
  <c r="J136" s="1"/>
  <c r="J121"/>
  <c r="J122" s="1"/>
  <c r="K161"/>
  <c r="J87"/>
  <c r="J88" s="1"/>
  <c r="J80"/>
  <c r="J81" s="1"/>
  <c r="J65"/>
  <c r="J66" s="1"/>
  <c r="J58"/>
  <c r="J59" s="1"/>
  <c r="J60" s="1"/>
  <c r="J51"/>
  <c r="J52" s="1"/>
  <c r="J53" s="1"/>
  <c r="J44"/>
  <c r="J45" s="1"/>
  <c r="J46" s="1"/>
  <c r="J22"/>
  <c r="J13"/>
  <c r="J14" s="1"/>
  <c r="J15" s="1"/>
  <c r="J1922" l="1"/>
  <c r="J1991"/>
  <c r="J1723"/>
  <c r="J1710" s="1"/>
  <c r="J1870"/>
  <c r="J1850" s="1"/>
  <c r="J1800"/>
  <c r="J1745" s="1"/>
  <c r="J1427"/>
  <c r="J1287"/>
  <c r="K1228"/>
  <c r="J1200" s="1"/>
  <c r="J1176"/>
  <c r="J1177" s="1"/>
  <c r="J1169"/>
  <c r="J1170" s="1"/>
  <c r="J1156"/>
  <c r="J1157" s="1"/>
  <c r="J1141"/>
  <c r="J1142" s="1"/>
  <c r="J1120"/>
  <c r="J1121" s="1"/>
  <c r="J1114"/>
  <c r="J1115" s="1"/>
  <c r="J1106"/>
  <c r="J1107" s="1"/>
  <c r="J1099"/>
  <c r="J1100" s="1"/>
  <c r="J1086"/>
  <c r="J1087" s="1"/>
  <c r="J1079"/>
  <c r="J1080" s="1"/>
  <c r="J1073"/>
  <c r="J1074" s="1"/>
  <c r="J1046"/>
  <c r="J1047" s="1"/>
  <c r="J1039"/>
  <c r="J1040" s="1"/>
  <c r="J1031"/>
  <c r="J1032" s="1"/>
  <c r="J1019"/>
  <c r="J1020" s="1"/>
  <c r="J1012"/>
  <c r="J1013" s="1"/>
  <c r="J1004"/>
  <c r="J1005" s="1"/>
  <c r="J996"/>
  <c r="J997" s="1"/>
  <c r="J981"/>
  <c r="J982" s="1"/>
  <c r="J974"/>
  <c r="J975" s="1"/>
  <c r="J968"/>
  <c r="J969" s="1"/>
  <c r="J960"/>
  <c r="J961" s="1"/>
  <c r="J949"/>
  <c r="J950" s="1"/>
  <c r="J942"/>
  <c r="J943" s="1"/>
  <c r="J934"/>
  <c r="J935" s="1"/>
  <c r="J928"/>
  <c r="J929" s="1"/>
  <c r="J914"/>
  <c r="J915" s="1"/>
  <c r="J906"/>
  <c r="J907" s="1"/>
  <c r="J900"/>
  <c r="J901" s="1"/>
  <c r="J893"/>
  <c r="J894" s="1"/>
  <c r="J878"/>
  <c r="J879" s="1"/>
  <c r="J871"/>
  <c r="J872" s="1"/>
  <c r="J863"/>
  <c r="J864" s="1"/>
  <c r="J857"/>
  <c r="J858" s="1"/>
  <c r="J843"/>
  <c r="J844" s="1"/>
  <c r="J836"/>
  <c r="J837" s="1"/>
  <c r="J828"/>
  <c r="J829" s="1"/>
  <c r="J822"/>
  <c r="J823" s="1"/>
  <c r="J809"/>
  <c r="J810" s="1"/>
  <c r="J795"/>
  <c r="J796" s="1"/>
  <c r="J757"/>
  <c r="J758" s="1"/>
  <c r="J751"/>
  <c r="J752" s="1"/>
  <c r="J738"/>
  <c r="J739" s="1"/>
  <c r="J731"/>
  <c r="J732" s="1"/>
  <c r="J723"/>
  <c r="J724" s="1"/>
  <c r="J715"/>
  <c r="J716" s="1"/>
  <c r="J705"/>
  <c r="J706" s="1"/>
  <c r="J698"/>
  <c r="J699" s="1"/>
  <c r="J691"/>
  <c r="J692" s="1"/>
  <c r="J1624"/>
  <c r="J1625" s="1"/>
  <c r="J1617"/>
  <c r="J1618" s="1"/>
  <c r="J1598"/>
  <c r="J1599" s="1"/>
  <c r="J1590"/>
  <c r="J1591" s="1"/>
  <c r="J1583"/>
  <c r="J1584" s="1"/>
  <c r="J653"/>
  <c r="J654" s="1"/>
  <c r="J646"/>
  <c r="J647" s="1"/>
  <c r="J632"/>
  <c r="J633" s="1"/>
  <c r="J626"/>
  <c r="J627" s="1"/>
  <c r="J618"/>
  <c r="J619" s="1"/>
  <c r="J611"/>
  <c r="J612" s="1"/>
  <c r="J589"/>
  <c r="J590" s="1"/>
  <c r="J581"/>
  <c r="J582" s="1"/>
  <c r="J575"/>
  <c r="J576" s="1"/>
  <c r="J550"/>
  <c r="J551" s="1"/>
  <c r="J511"/>
  <c r="J512" s="1"/>
  <c r="J499" s="1"/>
  <c r="J491"/>
  <c r="J492" s="1"/>
  <c r="J483"/>
  <c r="J484" s="1"/>
  <c r="J477"/>
  <c r="J478" s="1"/>
  <c r="J449"/>
  <c r="J450" s="1"/>
  <c r="J442"/>
  <c r="J443" s="1"/>
  <c r="J416"/>
  <c r="J417" s="1"/>
  <c r="J401"/>
  <c r="J402" s="1"/>
  <c r="J380"/>
  <c r="J381" s="1"/>
  <c r="J363"/>
  <c r="J364" s="1"/>
  <c r="J347"/>
  <c r="J348" s="1"/>
  <c r="J329"/>
  <c r="J330" s="1"/>
  <c r="K303"/>
  <c r="J282"/>
  <c r="J283" s="1"/>
  <c r="J267"/>
  <c r="J268" s="1"/>
  <c r="J246"/>
  <c r="J247" s="1"/>
  <c r="J237"/>
  <c r="J238" s="1"/>
  <c r="J224"/>
  <c r="J225" s="1"/>
  <c r="J208"/>
  <c r="J209" s="1"/>
  <c r="J202"/>
  <c r="J203" s="1"/>
  <c r="J195"/>
  <c r="J196" s="1"/>
  <c r="J188"/>
  <c r="J189" s="1"/>
  <c r="J174"/>
  <c r="J175" s="1"/>
  <c r="J167"/>
  <c r="J168" s="1"/>
  <c r="J159"/>
  <c r="J160" s="1"/>
  <c r="J152"/>
  <c r="J153" s="1"/>
  <c r="J137"/>
  <c r="J138" s="1"/>
  <c r="J123"/>
  <c r="J124" s="1"/>
  <c r="J16"/>
  <c r="J89"/>
  <c r="J90" s="1"/>
  <c r="J82"/>
  <c r="J83" s="1"/>
  <c r="J67"/>
  <c r="J68" s="1"/>
  <c r="J61"/>
  <c r="J47"/>
  <c r="J23"/>
  <c r="J24" s="1"/>
  <c r="J54"/>
  <c r="J1570" l="1"/>
  <c r="J430"/>
  <c r="J1158"/>
  <c r="J1143"/>
  <c r="J1122"/>
  <c r="J1108"/>
  <c r="J1101"/>
  <c r="J1088"/>
  <c r="J1081"/>
  <c r="J1048"/>
  <c r="J1041"/>
  <c r="J1033"/>
  <c r="J1021"/>
  <c r="J1006"/>
  <c r="J998"/>
  <c r="J936"/>
  <c r="J983"/>
  <c r="J976"/>
  <c r="J962"/>
  <c r="J908"/>
  <c r="J865"/>
  <c r="J830"/>
  <c r="J759"/>
  <c r="J717"/>
  <c r="J1626"/>
  <c r="J1619"/>
  <c r="J655"/>
  <c r="J648"/>
  <c r="J634"/>
  <c r="J583"/>
  <c r="J485"/>
  <c r="J465" s="1"/>
  <c r="J239"/>
  <c r="J210"/>
  <c r="J161"/>
  <c r="J25"/>
  <c r="J558"/>
  <c r="J296"/>
  <c r="K1969"/>
  <c r="J1956" s="1"/>
  <c r="K25"/>
  <c r="K759"/>
  <c r="K648"/>
  <c r="K2037"/>
  <c r="K2011"/>
  <c r="K634"/>
  <c r="K627"/>
  <c r="K153"/>
  <c r="K823"/>
  <c r="K830"/>
  <c r="K837"/>
  <c r="K752"/>
  <c r="J534" l="1"/>
  <c r="J1061"/>
  <c r="J676"/>
  <c r="J1605"/>
  <c r="J781"/>
  <c r="J3"/>
  <c r="J232"/>
  <c r="J373"/>
  <c r="K311"/>
  <c r="J409" l="1"/>
  <c r="J340"/>
  <c r="J260"/>
  <c r="J275"/>
  <c r="J355"/>
  <c r="J131"/>
  <c r="J424"/>
  <c r="J388"/>
  <c r="J111" l="1"/>
</calcChain>
</file>

<file path=xl/sharedStrings.xml><?xml version="1.0" encoding="utf-8"?>
<sst xmlns="http://schemas.openxmlformats.org/spreadsheetml/2006/main" count="3548" uniqueCount="765">
  <si>
    <t>Descrição da Ação :</t>
  </si>
  <si>
    <t>Tipo P/A</t>
  </si>
  <si>
    <t>Produto</t>
  </si>
  <si>
    <t>Unidade de Medida</t>
  </si>
  <si>
    <t>Ano</t>
  </si>
  <si>
    <t>F</t>
  </si>
  <si>
    <t>S</t>
  </si>
  <si>
    <t>Percentual</t>
  </si>
  <si>
    <t>A</t>
  </si>
  <si>
    <t>Total</t>
  </si>
  <si>
    <t>Unidade</t>
  </si>
  <si>
    <t>P</t>
  </si>
  <si>
    <t>Adquirido</t>
  </si>
  <si>
    <t>Unidades</t>
  </si>
  <si>
    <t>Turismo</t>
  </si>
  <si>
    <t>Capacitado</t>
  </si>
  <si>
    <t>Contribuição ao IBAM</t>
  </si>
  <si>
    <t>Contribuição</t>
  </si>
  <si>
    <t>efetuada</t>
  </si>
  <si>
    <t>Idosos</t>
  </si>
  <si>
    <t xml:space="preserve">Total do Programa : R$  </t>
  </si>
  <si>
    <t>Manutenção da Unidade</t>
  </si>
  <si>
    <t>Secretaria</t>
  </si>
  <si>
    <t>Divulgaçao</t>
  </si>
  <si>
    <t>Mantidos</t>
  </si>
  <si>
    <t>Aquisição de Imóveis</t>
  </si>
  <si>
    <t>Adquiridos</t>
  </si>
  <si>
    <t>Mantida</t>
  </si>
  <si>
    <t>Mantido</t>
  </si>
  <si>
    <t>Manutenção dos Serviços de Informática</t>
  </si>
  <si>
    <t>Informática</t>
  </si>
  <si>
    <t>Servidor</t>
  </si>
  <si>
    <t>Realizado</t>
  </si>
  <si>
    <t>Mantidas</t>
  </si>
  <si>
    <t>Equipamentos</t>
  </si>
  <si>
    <t>Veículos</t>
  </si>
  <si>
    <t>Refeições</t>
  </si>
  <si>
    <t>Servidas</t>
  </si>
  <si>
    <t>Construídas</t>
  </si>
  <si>
    <t>Escolas</t>
  </si>
  <si>
    <t>Profissionais</t>
  </si>
  <si>
    <t>Remunerados</t>
  </si>
  <si>
    <t>Veículo</t>
  </si>
  <si>
    <t xml:space="preserve">Unidade </t>
  </si>
  <si>
    <t>Manutenção do Ensino Fundamental</t>
  </si>
  <si>
    <t>Ensino</t>
  </si>
  <si>
    <t>Serviços</t>
  </si>
  <si>
    <t>Manutenção do Ensino Infantil</t>
  </si>
  <si>
    <t>mantida</t>
  </si>
  <si>
    <t>Realização da Festa do Tomate</t>
  </si>
  <si>
    <t>Eventos</t>
  </si>
  <si>
    <t>Realização da Festa do Doce</t>
  </si>
  <si>
    <t>mantidos</t>
  </si>
  <si>
    <t>Conselho</t>
  </si>
  <si>
    <t>Manutenção</t>
  </si>
  <si>
    <t>Redes</t>
  </si>
  <si>
    <t>Recuperadas</t>
  </si>
  <si>
    <t>Saneamento Básico</t>
  </si>
  <si>
    <t>Pessoas</t>
  </si>
  <si>
    <t>mantido</t>
  </si>
  <si>
    <t>Reserva de RPPS</t>
  </si>
  <si>
    <t>Aplicações</t>
  </si>
  <si>
    <t>Capacitação do Servidor</t>
  </si>
  <si>
    <t>Sede</t>
  </si>
  <si>
    <t>Manutenção do Almoxarifado</t>
  </si>
  <si>
    <t>Almoxarifado</t>
  </si>
  <si>
    <t>Tributária</t>
  </si>
  <si>
    <t>Débitos</t>
  </si>
  <si>
    <t>Dívida Interna</t>
  </si>
  <si>
    <t>Dívida</t>
  </si>
  <si>
    <t>Paga</t>
  </si>
  <si>
    <t>Programa</t>
  </si>
  <si>
    <t>Educação</t>
  </si>
  <si>
    <t>Logradouros</t>
  </si>
  <si>
    <t>Consórcio Intermunicipal de Saúde</t>
  </si>
  <si>
    <t>Construído</t>
  </si>
  <si>
    <t>Centro</t>
  </si>
  <si>
    <t>Assistidos</t>
  </si>
  <si>
    <t>Áreas</t>
  </si>
  <si>
    <t>Ações</t>
  </si>
  <si>
    <t>Imediatas</t>
  </si>
  <si>
    <t>Segurança e Ordenamento Municipal</t>
  </si>
  <si>
    <t>Manutenção do PRODEQ</t>
  </si>
  <si>
    <t xml:space="preserve">Convênios </t>
  </si>
  <si>
    <t>Celebrados</t>
  </si>
  <si>
    <t>Atendido</t>
  </si>
  <si>
    <t>Atendimento</t>
  </si>
  <si>
    <t>Evento</t>
  </si>
  <si>
    <t>Manutenção das Unidades Esportivas</t>
  </si>
  <si>
    <t>Cultural</t>
  </si>
  <si>
    <t>Programação Cultural</t>
  </si>
  <si>
    <t>Asseguradas</t>
  </si>
  <si>
    <t>Financeiras</t>
  </si>
  <si>
    <t>Manutenção e Operacionalização da Unidade Administrativa</t>
  </si>
  <si>
    <t>Indicador de Resultado</t>
  </si>
  <si>
    <t xml:space="preserve">Descrição do Indicador :    </t>
  </si>
  <si>
    <t>Programa 0001 -  Ações do Poder Legislativo</t>
  </si>
  <si>
    <t>Data da Apuração</t>
  </si>
  <si>
    <t>Atual</t>
  </si>
  <si>
    <t>Esperado</t>
  </si>
  <si>
    <t>Unidade Responsável : Camara Municipal</t>
  </si>
  <si>
    <t>AÇÕES ORÇAMENTÁRIAS</t>
  </si>
  <si>
    <t>Publico Alvo : População em Geral</t>
  </si>
  <si>
    <t xml:space="preserve">Meta Física </t>
  </si>
  <si>
    <t>Manutenção das Atividades legislativas</t>
  </si>
  <si>
    <t>Aquisição de Veículos Automotores</t>
  </si>
  <si>
    <t xml:space="preserve">Veículo </t>
  </si>
  <si>
    <t>Codificação: 01.031.0001.1106</t>
  </si>
  <si>
    <t>Manutenção dos Equipamentos de Informática</t>
  </si>
  <si>
    <t>Codificação: 01.031.0001.2089</t>
  </si>
  <si>
    <t>Manutenção dos Veículos</t>
  </si>
  <si>
    <t>Codificação: 01.031.0001.2088</t>
  </si>
  <si>
    <t>Manutenção do Almoxarifado da Sede</t>
  </si>
  <si>
    <t>Codificação: 01.031.0001.2091</t>
  </si>
  <si>
    <t>Codificação: 01.031.0001.2008</t>
  </si>
  <si>
    <t>Codificação: 01.031.0001.2011</t>
  </si>
  <si>
    <t>Programa 0002 -  Gestão Administrativa</t>
  </si>
  <si>
    <t>Publico Alvo :</t>
  </si>
  <si>
    <t xml:space="preserve">Unidade Responsável : </t>
  </si>
  <si>
    <t xml:space="preserve">Pessoal </t>
  </si>
  <si>
    <t>Gestão de Pessoal:</t>
  </si>
  <si>
    <t>Sede da Prefeitura</t>
  </si>
  <si>
    <t>01</t>
  </si>
  <si>
    <t>Imóveis</t>
  </si>
  <si>
    <t>Serviços de</t>
  </si>
  <si>
    <t>Concurso Público</t>
  </si>
  <si>
    <t>Concurso</t>
  </si>
  <si>
    <t>Gestão da Frota Municipal</t>
  </si>
  <si>
    <t>Programa 0003 -  Administração de Receitas</t>
  </si>
  <si>
    <t>Manutenção da Administração Tributária</t>
  </si>
  <si>
    <t>Administração</t>
  </si>
  <si>
    <t>Programa 0004 -  Operações Especiais</t>
  </si>
  <si>
    <t>Pagamento de Débitos Judiciais de Pequeno Porte</t>
  </si>
  <si>
    <t>pagos</t>
  </si>
  <si>
    <t>Programa 0005 -  Gestão Política de Ação do Desenvolvimento Econômico</t>
  </si>
  <si>
    <t>Fomento e Gestão de Ação para o Desenvolvimento do Município</t>
  </si>
  <si>
    <t>Programa 0006 - Gestão do Ensino Fundamental</t>
  </si>
  <si>
    <t>Programa Dinheiro Direto na Escola/PDDE</t>
  </si>
  <si>
    <t>Apoio ao Ensino Fundamental</t>
  </si>
  <si>
    <t>Gestão de Apoio do Magistério do Ensino Fundamental</t>
  </si>
  <si>
    <t>Programa 0007 - Gestão do Ensino Infantil</t>
  </si>
  <si>
    <t>Atividades</t>
  </si>
  <si>
    <t>Legislativas</t>
  </si>
  <si>
    <t>03</t>
  </si>
  <si>
    <t>08</t>
  </si>
  <si>
    <t>PASEP</t>
  </si>
  <si>
    <t>Receita</t>
  </si>
  <si>
    <t>Arrecadada</t>
  </si>
  <si>
    <t>Capacitação do Servidor Público</t>
  </si>
  <si>
    <t>Promoção da Execução Fiscal</t>
  </si>
  <si>
    <t xml:space="preserve">Processos </t>
  </si>
  <si>
    <t>analisados</t>
  </si>
  <si>
    <t>Precatórios Judiciais</t>
  </si>
  <si>
    <t>Manutenção das Unidades Escolares</t>
  </si>
  <si>
    <t>Gestão do Magistério Jovens e Adultos</t>
  </si>
  <si>
    <t>Merenda Escolar Pré Escolar</t>
  </si>
  <si>
    <t>Gestão do Magistério do Ensino Infantil - Creche</t>
  </si>
  <si>
    <t xml:space="preserve">Profissionais </t>
  </si>
  <si>
    <t>Gestão do Magistério do Ensino Infantil - Pré Escolar</t>
  </si>
  <si>
    <t>Apoio ao Ensino Infantil</t>
  </si>
  <si>
    <t>Programa 0008 - Gestão de Infraestrutura</t>
  </si>
  <si>
    <t xml:space="preserve">Frota </t>
  </si>
  <si>
    <t>Manutenção e Conservação de Rede de Iluminação Pública</t>
  </si>
  <si>
    <t>Manutenção de Infraestrutura dos Logradouros e Áreas Públicas</t>
  </si>
  <si>
    <t>Construção e Extensão de Rede de Esgotamento Sanitário</t>
  </si>
  <si>
    <t>Domiciliares</t>
  </si>
  <si>
    <t>Manutenção, Coleta, Transporte e Destinação Final de Resíduos Sólidos, Urbanos e</t>
  </si>
  <si>
    <t>Resíduos</t>
  </si>
  <si>
    <t>Coletados</t>
  </si>
  <si>
    <t>Contenção de Encostas, Enchentes e Áreas de Risco</t>
  </si>
  <si>
    <t>Ações Preventivas e Imediatas em Calamidades Públicas e Emergenciais</t>
  </si>
  <si>
    <t>Programa 0009 - Ações de Fomento ao Turismo</t>
  </si>
  <si>
    <t>Promoção Turística</t>
  </si>
  <si>
    <t>Fomentado</t>
  </si>
  <si>
    <t>Apoio Financeiro a Entidades de Utilidade Pública</t>
  </si>
  <si>
    <t>Apoio</t>
  </si>
  <si>
    <t>Financeiro</t>
  </si>
  <si>
    <t>Concedido</t>
  </si>
  <si>
    <t>Realização de Outros Eventos e Festas Comemorativas</t>
  </si>
  <si>
    <t>e Festas</t>
  </si>
  <si>
    <t>Realizados</t>
  </si>
  <si>
    <t>realizado</t>
  </si>
  <si>
    <t>Realização do Carnaval</t>
  </si>
  <si>
    <t>Realização da Exposição de Orquídeas e Bromélias</t>
  </si>
  <si>
    <t>Programa 0010 - Gestão da Saúde</t>
  </si>
  <si>
    <t>Manutenção do Conselho de Saúde</t>
  </si>
  <si>
    <t>Consórcio</t>
  </si>
  <si>
    <t>Firmado</t>
  </si>
  <si>
    <t>Manutenção do Centro de Atenção Psicossocial</t>
  </si>
  <si>
    <t>Apoio ao Hospital de Miguel Pereira</t>
  </si>
  <si>
    <t>Programa 0012 - Atenção Básica de Saúde</t>
  </si>
  <si>
    <t>Estruturados</t>
  </si>
  <si>
    <t>Programa Qualifar</t>
  </si>
  <si>
    <t xml:space="preserve"> </t>
  </si>
  <si>
    <t>Programa 0013 - Atenção a Criança e ao Adolescente</t>
  </si>
  <si>
    <t>Assistência à Criança e Adolescente</t>
  </si>
  <si>
    <t xml:space="preserve">Crianças e </t>
  </si>
  <si>
    <t>Adolescentes</t>
  </si>
  <si>
    <t>Atendidos</t>
  </si>
  <si>
    <t>Programa 0014 - Proteção Social Especial</t>
  </si>
  <si>
    <t>Medidas Sócio Educativas</t>
  </si>
  <si>
    <t>Programa 0015 - Desenvolvimento Social Geral</t>
  </si>
  <si>
    <t>Assistência Social Geral</t>
  </si>
  <si>
    <t xml:space="preserve">População </t>
  </si>
  <si>
    <t>Atendida</t>
  </si>
  <si>
    <t>Apoio ao Controle Social</t>
  </si>
  <si>
    <t>Controle</t>
  </si>
  <si>
    <t>Social</t>
  </si>
  <si>
    <t>Apoiado</t>
  </si>
  <si>
    <t>Tutelar</t>
  </si>
  <si>
    <t>Programa 0016 - Proteção Social Básica</t>
  </si>
  <si>
    <t>Atendimento ao Munícipe em situação de Vulnerabilidade Social</t>
  </si>
  <si>
    <t>Crianças</t>
  </si>
  <si>
    <t>Programa 0017 - Atenção ao Dependente Químico</t>
  </si>
  <si>
    <t>PRODEQ</t>
  </si>
  <si>
    <t>Programa 0018 - Apoio Habitacional</t>
  </si>
  <si>
    <t>Apoio Habitacional</t>
  </si>
  <si>
    <t xml:space="preserve">Índice de </t>
  </si>
  <si>
    <t>Programa 0019 - Fomento Agrícola</t>
  </si>
  <si>
    <t>Apoio a Agricultura</t>
  </si>
  <si>
    <t>Agricultura</t>
  </si>
  <si>
    <t>Apoiada</t>
  </si>
  <si>
    <t>Aquisição de Equipamentos e Veículos</t>
  </si>
  <si>
    <t>Veículos/</t>
  </si>
  <si>
    <t>Apoio à EMATER</t>
  </si>
  <si>
    <t>Concedida</t>
  </si>
  <si>
    <t>Programa 0020 - Fomento à Pecuária</t>
  </si>
  <si>
    <t>Pecuária</t>
  </si>
  <si>
    <t>02</t>
  </si>
  <si>
    <t>Apoio à Pecuária</t>
  </si>
  <si>
    <t xml:space="preserve">Segurança e </t>
  </si>
  <si>
    <t>Ordem</t>
  </si>
  <si>
    <t>Ações de Defesa Civil</t>
  </si>
  <si>
    <t>Realizadas</t>
  </si>
  <si>
    <t>Ações de Controle e Educação Ambientais</t>
  </si>
  <si>
    <t>Gerenciamento de Áreas Protegidas</t>
  </si>
  <si>
    <t>Gerenciamento</t>
  </si>
  <si>
    <t>Construção de Centro de Convivência para Idosos</t>
  </si>
  <si>
    <t>Desenvolvimento de Atividades para o Idoso</t>
  </si>
  <si>
    <t>Jogos Esportivos</t>
  </si>
  <si>
    <t xml:space="preserve">Realização de </t>
  </si>
  <si>
    <t>12</t>
  </si>
  <si>
    <t>Manutenção do Centro Cultural</t>
  </si>
  <si>
    <t>Pagamento de Inativos, Pensionistas, e Outros Previdenciários</t>
  </si>
  <si>
    <t>Tipo de Programa : Apoio Administrativo</t>
  </si>
  <si>
    <t xml:space="preserve">Publico Alvo : Administração Direta </t>
  </si>
  <si>
    <t>Divulgação de Eventos e Atos Institucionais</t>
  </si>
  <si>
    <t>Unidade Responsável : Secretaria de Fazenda</t>
  </si>
  <si>
    <t>Unidade Responsável : Secretaria de Educação , FUNDEB</t>
  </si>
  <si>
    <t>Publico Alvo : Alunos e Profissionais da Educação</t>
  </si>
  <si>
    <t>Aprovação -Ensino Fundamental</t>
  </si>
  <si>
    <t>Alunos Aprovados/Alunos Matriculados</t>
  </si>
  <si>
    <t>Reprovação - Ensino Fundamental</t>
  </si>
  <si>
    <t>Alunos Reprovados/Alunos Matriculados</t>
  </si>
  <si>
    <t>Evasão - Ensino Fundamental</t>
  </si>
  <si>
    <t>Alunos Evadidos/Total Inicial de Alunos Matriculados</t>
  </si>
  <si>
    <t>Unidade Responsável : Secretaria de Educação e FUNDEB</t>
  </si>
  <si>
    <t>Unidade Responsável : Fundo Municipal de Turismo</t>
  </si>
  <si>
    <t>Unidade Responsável : Fundo Municipal de Saúde</t>
  </si>
  <si>
    <t>Unidade Responsável : Fundo de Aposentadoria e  Pensionistas dos Servidores Publicos do Municipio de Paty do Alferes</t>
  </si>
  <si>
    <t>Publico Alvo : Servidores Estatutários, Inativos e Pensionistas</t>
  </si>
  <si>
    <t>Unidade Responsável : Secretaria de Obras e Serviços Publicos</t>
  </si>
  <si>
    <t>Unidade Responsável : Fundo Muncipal de Saude</t>
  </si>
  <si>
    <t>Publico Alvo : População do Municipio</t>
  </si>
  <si>
    <t>Unidade Responsável : Secretaria Municipal de Cultura</t>
  </si>
  <si>
    <t>Objetivo:  Atuar de acordo com as atribuições legais e em colaboração com as instituições públicas responsáveis pela promoção da cidadania e da ampliação da cultura da paz, com a observância das condutas estabelecidas em lei no controle de disturbos sociais,prevenção em eventos,fiscalização do trânsito e preservação das unidades públicas e demais ambientes públicos.Promover junto aos setores da sociedade civil organizada e demais grupos sociais,campanhas e eventos educacionais com a finalidade de aumento da segurança,do bom comportamento no trânsito, a integração, a valorização social e a cidadania.</t>
  </si>
  <si>
    <t>Unidade Responsável : Secretaria Municipal de Esporte e Lazer</t>
  </si>
  <si>
    <t>Unidade Responsável : Secretaria Municipal de Ordem Publica</t>
  </si>
  <si>
    <t>Publico Alvo : População em Geral, praticantes de modalidades esportivas</t>
  </si>
  <si>
    <t>Objetivo: Promover eventos e torneios no municipio,incentivar e apoiar financeiramente atletas e a sua participação em eventos e torneios locais ou extremos, disponibilizar a infraestrutura necessária à pratica de esportes, oferecer atividades esportivas saudáveis ao cidadão, estimulando sua integração e autoestima,com foco na iniciação esportiva e à ocupação de crianças, jovens, adultos e idosos com atividades sadias.</t>
  </si>
  <si>
    <t>Unidade Responsável :  Secretaria Municipal de Planejamento e Gestão</t>
  </si>
  <si>
    <t>Unidade Responsável : Fundo Municipal de Desenvolvimento Rural Sustentável</t>
  </si>
  <si>
    <t>Publico Alvo : Agricultores</t>
  </si>
  <si>
    <t>Publico Alvo : Pecuaristas</t>
  </si>
  <si>
    <t>Unidade Responsável : Fundo Municipal de Defesa dos Direitos da Pessoa Idosa</t>
  </si>
  <si>
    <t>Unidade Responsável : Fundo Municipal de Assistência Social</t>
  </si>
  <si>
    <t>Fixada</t>
  </si>
  <si>
    <t>Construção de Espaço Infantil c/ brinquedos no Bairro da Granja</t>
  </si>
  <si>
    <t>Espaço Infantil</t>
  </si>
  <si>
    <t>Construido</t>
  </si>
  <si>
    <t>Construção de Espaço Infantil c/ brinquedos no Bairro da Biriba</t>
  </si>
  <si>
    <t>Reforma das Ruas de paralelepípedo do Bairro de Avelar</t>
  </si>
  <si>
    <t>Ruas</t>
  </si>
  <si>
    <t>Reformadas</t>
  </si>
  <si>
    <t>Galeria</t>
  </si>
  <si>
    <t>Construída</t>
  </si>
  <si>
    <t>Rede</t>
  </si>
  <si>
    <t>substituida</t>
  </si>
  <si>
    <t>Substituição de rede elétrica monofásica p/trifásica no Bairro Rio Pardo</t>
  </si>
  <si>
    <t>Substituição de rede elétrica monofásica p/trifásica no Bairro Boa Vista</t>
  </si>
  <si>
    <t>Substituição de rede elétrica monofásica p/trifásica no Bairro Bela Vista</t>
  </si>
  <si>
    <t>Reforma da Praça do Bairro Coqueiros</t>
  </si>
  <si>
    <t>Praça</t>
  </si>
  <si>
    <t>Reformada</t>
  </si>
  <si>
    <t>Construção de dois Galpões p/ Microempresas no Bairro de Avelar</t>
  </si>
  <si>
    <t xml:space="preserve">Galpões </t>
  </si>
  <si>
    <t>Construidos</t>
  </si>
  <si>
    <t>Extensão(continuidade) da calçada do Bairro da Granja California até o Bairro Avelar</t>
  </si>
  <si>
    <t>Calçada</t>
  </si>
  <si>
    <t>Urbanização da Praça do Bairro Esperança</t>
  </si>
  <si>
    <t>Urbanizada</t>
  </si>
  <si>
    <t>Const.de Galeria de Esgoto na subida do Loteamento do Zeze Lopes, Rua da Aldeia no Bairro Arcozelo</t>
  </si>
  <si>
    <t>Galeria de Esgoto</t>
  </si>
  <si>
    <t>Construida</t>
  </si>
  <si>
    <t>Pavimentação da subida do Morro p/o Loteamento do Zéze Lopes, Rua da Aldeia no Bairro Arcozelo</t>
  </si>
  <si>
    <t>Pavimentação</t>
  </si>
  <si>
    <t>realizada</t>
  </si>
  <si>
    <t>Construção de muro em torno da Escola do Bairro de Vista Alegre-Escola Altino Francisco de Paula</t>
  </si>
  <si>
    <t>Muro</t>
  </si>
  <si>
    <t>construido</t>
  </si>
  <si>
    <t>4 quilometros de Pavimentação p/a Estrada que liga o Bairro Vista Alegre a Avelar</t>
  </si>
  <si>
    <t xml:space="preserve">Estrada </t>
  </si>
  <si>
    <t>pavimentada</t>
  </si>
  <si>
    <t>Construção de 4 pontos de onibus p/ o Bairro Vista Alegre</t>
  </si>
  <si>
    <t>Construção de 4 pontos de onibus p/ o Bairro Aquenta Sol</t>
  </si>
  <si>
    <t>5 quilometros de Pavimentação no Morro do Recreio,Bairro Aquenta Sol</t>
  </si>
  <si>
    <t>Construção de 1 Ponte que liga o Bairro da Poaia</t>
  </si>
  <si>
    <t>Ponte</t>
  </si>
  <si>
    <t>Construção de 1 Ponte que liga o Bairro de Bela Vista</t>
  </si>
  <si>
    <t>Quadra</t>
  </si>
  <si>
    <t>Codificação: 01.031.0001.2013</t>
  </si>
  <si>
    <t>Unidades Envolvidas : G.P, Sec.Adm., Sec.Faz., Sec. Planej., Sec.Educ., Sec.Obras, Sec.Agric., FMS, FUNDEB, Sec.Turismo, Sec.Meio Amb., Sec.Ação Social, Sec.Ordem Publica, Sec. Esporte, Sec. Cultura.</t>
  </si>
  <si>
    <t>UNIDADE RESPONSÁVEL: GABINETE DO PREFEITO</t>
  </si>
  <si>
    <t>UNIDADE RESPONSÁVEL: PLENÁRIO DA CÂMARA</t>
  </si>
  <si>
    <t>UNIDADE RESPONSÁVEL: ADMINSTRAÇÃO GERAL</t>
  </si>
  <si>
    <t>UNIDADE RESPONSÁVEL: SECRETARIA MUNICIPAL DE ADMINISTRAÇÃO, RECURSOS HUMANOS E GESTÃO DE PESSOAS</t>
  </si>
  <si>
    <t>Manutenção dos Próprios Municipais</t>
  </si>
  <si>
    <t>UNIDADE RESPONSÁVEL: SECRETARIA MUNICIPAL DE FAZENDA</t>
  </si>
  <si>
    <t>UNIDADE RESPONSÁVEL: SECRETARIA MUNICIPAL DE PLANEJAMENTO E GESTÃO</t>
  </si>
  <si>
    <t>UNIDADE RESPONSÁVEL: SECRETARIA MUNICIPAL DE EDUCAÇÃO</t>
  </si>
  <si>
    <t>Merenda Escolar  Ensino Fundamental</t>
  </si>
  <si>
    <t>Merenda Escolar Ensino Jovens e Adultos</t>
  </si>
  <si>
    <t>Apoio ao Transporte Escolar</t>
  </si>
  <si>
    <t>Gestão do Magistério do Ensino Fundamental</t>
  </si>
  <si>
    <t>UNIDADE RESPONSÁVEL: FUNDEB</t>
  </si>
  <si>
    <t>Programa 0029 - Gestão do Ensino Jovens e Adultos</t>
  </si>
  <si>
    <t>Programa 0030 - Gestão da Educação Especial</t>
  </si>
  <si>
    <t>Merenda Escolar Creche</t>
  </si>
  <si>
    <t>Gestão de Apoio do Magistério do Ensino Infantil</t>
  </si>
  <si>
    <t>UNIDADE RESPONSÁVEL: SECRETARIA MUNICIPAL DE OBRAS E SERVIÇOS PÚBLICOS</t>
  </si>
  <si>
    <t>UNIDADE RESPONSÁVEL: SECRETARIA MUNICIPAL DE ESPORTE E LAZER</t>
  </si>
  <si>
    <t xml:space="preserve">UNIDADE RESPONSÁVEL: FUNDO MUNICIPAL DE TURISMO </t>
  </si>
  <si>
    <t>Construção de pontos (abrigos) de ônibus para o Bairro Esperança</t>
  </si>
  <si>
    <t>1 quilometro de Pavimentação no Morro do Bairro de Bela Vista</t>
  </si>
  <si>
    <t>UNIDADE RESPONSÁVEL: FUNDO MUNICIPAL DE SAUDE</t>
  </si>
  <si>
    <t>UNIDADE RESPONSÁVEL: FUNDO MUNICIPAL DA CRIANÇA E DO ADOLESCENTE</t>
  </si>
  <si>
    <t>UNIDADE RESPONSÁVEL: FUNDO MUNICIPAL DE ASSISTENCIA SOCIAL</t>
  </si>
  <si>
    <t>UNIDADE RESPONSÁVEL: SECRETARIA MUNICIPAL DE DESENVOLVIMENTO SOCIAL, DIREITOS HUMANOS E HABITAÇÃO</t>
  </si>
  <si>
    <t>UNIDADE RESPONSÁVEL: FUNDO MUNICIPAL ANTIDROGAS</t>
  </si>
  <si>
    <t>UNIDADE RESPONSÁVEL: SECRETARIA MUNICIPAL DE AGRICULTURA, PECUÁRIA E DESENVOLVIMENTO RURAL</t>
  </si>
  <si>
    <t>UNIDADE RESPONSÁVEL: SECRETARIA MUNICIPAL DE TURISMO E DESENVOLVIMENTO ECONÔMICO</t>
  </si>
  <si>
    <t>UNIDADE RESPONSÁVEL: FUNDO MUNICIPAL DE DESENVOLVIMENTO RURAL SUSTENTÁVEL</t>
  </si>
  <si>
    <t>Programa 0021 - Apoio ao Desenvolvimento da Agricultura Familiar</t>
  </si>
  <si>
    <t>Programa 0022 - Segurança Pública</t>
  </si>
  <si>
    <t>UNIDADE RESPONSÁVEL: SECRETARIA MUNICIPAL DE ORDEM PÚBLICA</t>
  </si>
  <si>
    <t>UNIDADE RESPONSÁVEL: SECRETARIA MUNICIPAL DE CULTURA</t>
  </si>
  <si>
    <t>Programa 0023 - Defesa Civil</t>
  </si>
  <si>
    <t>Programa 0024 - Gestão do Meio Ambiente</t>
  </si>
  <si>
    <t>UNIDADE RESPONSÁVEL: SECRETARIA MUNICIPAL DE ORDEM PUBLICA</t>
  </si>
  <si>
    <t>UNIDADE RESPONSÁVEL: FUNDO MUNICIPAL DE MEIO AMBIENTE</t>
  </si>
  <si>
    <t>Programa 0025 - Atenção aos Direitos da Pessoa Idosa</t>
  </si>
  <si>
    <t>UNIDADE RESPONSÁVEL: FUNDO MUNICIPAL DE DEFESA DOS DIREITOS DA PESSOA IDOSA</t>
  </si>
  <si>
    <t>Programa 0026 - Apoio ao Esporte Amador</t>
  </si>
  <si>
    <t>Construção de Quadra Poliesportiva no Bairro Vista Alegre</t>
  </si>
  <si>
    <t>construída</t>
  </si>
  <si>
    <t>Reforma de Quadra no Bairro Esperança</t>
  </si>
  <si>
    <t>Construção de Cobertura da Quadra da Escola Municipal do Bairro Campo Verde</t>
  </si>
  <si>
    <t>Programa 0027 - Fomento a Cultura</t>
  </si>
  <si>
    <t>Programa 0028 - Gestão Administrativa da Previdência Municipal</t>
  </si>
  <si>
    <t>UNIDADE RESPONSÁVEL: FUNDO DE APOSENTADORIAS E PENSÕES DOS SERVIDORES DO MUNICÍPIO DE PATY DO ALFERES</t>
  </si>
  <si>
    <t>Programa 7777 - Reserva do RPPS</t>
  </si>
  <si>
    <t>Objetivo:</t>
  </si>
  <si>
    <t>Programa 9999 - Reserva De Contingência</t>
  </si>
  <si>
    <t>Reserva de Contingência</t>
  </si>
  <si>
    <t>Codificação: 99.999.9999.9999</t>
  </si>
  <si>
    <t>Codificação: 04.122.0002.2221</t>
  </si>
  <si>
    <t>Codificação: 20.122.0002.2221</t>
  </si>
  <si>
    <t>Codificação: 23.122.0002.2221</t>
  </si>
  <si>
    <t>Codificação: 08.122.0002.2221</t>
  </si>
  <si>
    <t>Codificação: 06.122.0002.2221</t>
  </si>
  <si>
    <t>Codificação: 13.122.0002.2221</t>
  </si>
  <si>
    <t>Codificação: 04.122.0002.2213</t>
  </si>
  <si>
    <t>Codificação: 04.122.0002.1155</t>
  </si>
  <si>
    <t>Codificação: 04.122.0002.2217</t>
  </si>
  <si>
    <t>Codificação: 04.122.0002.2223</t>
  </si>
  <si>
    <t>Codificação: 04.122.0002.2214</t>
  </si>
  <si>
    <t>Codificação: 04.122.0002.1125</t>
  </si>
  <si>
    <t>Codificação: 04.126.0002.2218</t>
  </si>
  <si>
    <t>Codificação: 04.122.0002.2224</t>
  </si>
  <si>
    <t>Codificação: 04.128.0002.2220</t>
  </si>
  <si>
    <t>Codificação: 04.122.0002.1156</t>
  </si>
  <si>
    <t>Codificação: 04.123.0002.2221</t>
  </si>
  <si>
    <t>Codificação: 04.121.0002.2221</t>
  </si>
  <si>
    <t>Codificação: 04.129.0003.2291</t>
  </si>
  <si>
    <t>Codificação: 04.129.0003.2222</t>
  </si>
  <si>
    <t>Codificação: 04.121.0005.2253</t>
  </si>
  <si>
    <t>Codificação: 12.361.0006.2213</t>
  </si>
  <si>
    <t>Codificação: 12.361.0006.2221</t>
  </si>
  <si>
    <t>Codificação: 12.361.0006.2232</t>
  </si>
  <si>
    <t>Codificação: 12.361.0006.2233</t>
  </si>
  <si>
    <t>Codificação: 12.361.0006.2235</t>
  </si>
  <si>
    <t>Codificação: 12.361.0006.2241</t>
  </si>
  <si>
    <t>Codificação: 12.361.0006.2301</t>
  </si>
  <si>
    <t>Codificação: 12.361.0006.2226</t>
  </si>
  <si>
    <t>Codificação: 12.361.0006.2244</t>
  </si>
  <si>
    <t>Codificação: 12.361.0006.2251</t>
  </si>
  <si>
    <t>Codificação: 12.361.0006.1129</t>
  </si>
  <si>
    <t>Codificação: 12.365.0007.2301</t>
  </si>
  <si>
    <t>Codificação: 12.365.0007.2231</t>
  </si>
  <si>
    <t>Codificação: 12.365.0007.2242</t>
  </si>
  <si>
    <t>Codificação: 12.365.0007.2239</t>
  </si>
  <si>
    <t>Codificação: 12.365.0007.2241</t>
  </si>
  <si>
    <t>Codificação: 12.365.0007.2228</t>
  </si>
  <si>
    <t>Codificação: 12.365.0007.2229</t>
  </si>
  <si>
    <t>Codificação: 12.365.0007.2297</t>
  </si>
  <si>
    <t>Codificação: 12.365.0007.2298</t>
  </si>
  <si>
    <t>Codificação: 15.451.0008.2248</t>
  </si>
  <si>
    <t>Codificação: 15.451.0008.2299</t>
  </si>
  <si>
    <t>Codificação: 17.512.0008.1153</t>
  </si>
  <si>
    <t>Codificação: 17.512.0008.2243</t>
  </si>
  <si>
    <t>Codificação: 17.452.0008.2302</t>
  </si>
  <si>
    <t>Codificação: 15.451.0008.1132</t>
  </si>
  <si>
    <t>Codificação: 17.512.0008.1133</t>
  </si>
  <si>
    <t>Codificação: 15.451.0008.1134</t>
  </si>
  <si>
    <t>Codificação: 15.451.0008.1135</t>
  </si>
  <si>
    <t>Codificação: 15.451.0008.1136</t>
  </si>
  <si>
    <t>Codificação: 15.451.0008.1137</t>
  </si>
  <si>
    <t>Codificação: 15.451.0008.1139</t>
  </si>
  <si>
    <t>Codificação: 15.451.0008.1140</t>
  </si>
  <si>
    <t>Codificação: 15.451.0008.1141</t>
  </si>
  <si>
    <t>Codificação: 17.512.0008.1142</t>
  </si>
  <si>
    <t>Codificação: 15.451.0008.1143</t>
  </si>
  <si>
    <t>Codificação: 15.451.0008.1145</t>
  </si>
  <si>
    <t>Codificação: 15.451.0008.1146</t>
  </si>
  <si>
    <t>Codificação: 15.451.0008.1147</t>
  </si>
  <si>
    <t>Codificação: 15.451.0008.1148</t>
  </si>
  <si>
    <t>Codificação: 15.451.0008.1149</t>
  </si>
  <si>
    <t>Codificação: 15.451.0008.1150</t>
  </si>
  <si>
    <t>Codificação: 15.451.0008.1151</t>
  </si>
  <si>
    <t>Codificação: 27.812.0008.1123</t>
  </si>
  <si>
    <t>Codificação: 27.812.0008.1128</t>
  </si>
  <si>
    <t>Codificação: 23.691.0008.1138</t>
  </si>
  <si>
    <t>Codificação: 12.361.0008.1144</t>
  </si>
  <si>
    <t>Codificação: 18.543.0008.1126</t>
  </si>
  <si>
    <t>Codificação: 15.451.0008.1127</t>
  </si>
  <si>
    <t>Codificação: 23.695.0009.2240</t>
  </si>
  <si>
    <t>Codificação: 23.695.0009.2278</t>
  </si>
  <si>
    <t>Codificação: 23.695.0009.2280</t>
  </si>
  <si>
    <t>Codificação: 23.695.0009.2279</t>
  </si>
  <si>
    <t>Codificação: 23.695.0009.2270</t>
  </si>
  <si>
    <t>Codificação: 23.695.0009.2246</t>
  </si>
  <si>
    <t>Codificação: 23.695.0009.2294</t>
  </si>
  <si>
    <t>Codificação: 10.301.0010.2219</t>
  </si>
  <si>
    <t>Codificação: 10.301.0010.2296</t>
  </si>
  <si>
    <t>Codificação: 10.302.0011.2216</t>
  </si>
  <si>
    <t>Codificação: 10.301.0012.2261</t>
  </si>
  <si>
    <t>Codificação: 10.301.0012.2265</t>
  </si>
  <si>
    <t>Codificação: 10.301.0012.2284</t>
  </si>
  <si>
    <t>Codificação: 10.301.0012.2285</t>
  </si>
  <si>
    <t>Codificação: 10.304.0012.2263</t>
  </si>
  <si>
    <t>Codificação: 10.303.0012.2266</t>
  </si>
  <si>
    <t>Codificação: 08.243.0013.2256</t>
  </si>
  <si>
    <t>Codificação: 08.244.0014.2227</t>
  </si>
  <si>
    <t>Codificação: 08.244.0015.2271</t>
  </si>
  <si>
    <t>Codificação: 08.244.0015.2245</t>
  </si>
  <si>
    <t>Codificação: 04.244.0015.2257</t>
  </si>
  <si>
    <t>Codificação: 08.244.0016.2258</t>
  </si>
  <si>
    <t>Codificação: 10.303.0017.2260</t>
  </si>
  <si>
    <t>Codificação: 16.244.0018.2267</t>
  </si>
  <si>
    <t>Codificação: 20.601.0019.2281</t>
  </si>
  <si>
    <t>Codificação: 20.606.0019.2252</t>
  </si>
  <si>
    <t>Codificação: 20.602.0020.2282</t>
  </si>
  <si>
    <t>Codificação: 06.182.0022.2254</t>
  </si>
  <si>
    <t>Codificação: 06.182.0023.2264</t>
  </si>
  <si>
    <t>Codificação: 18.541.0024.2268</t>
  </si>
  <si>
    <t>Codificação: 18.541.0024.2269</t>
  </si>
  <si>
    <t>Codificação: 18.542.0024.2272</t>
  </si>
  <si>
    <t>Codificação: 18.541.0024.2273</t>
  </si>
  <si>
    <t>Codificação: 08.241.0025.2277</t>
  </si>
  <si>
    <t>Codificação: 27.812.0026.2283</t>
  </si>
  <si>
    <t>Codificação: 27.812.0026.2236</t>
  </si>
  <si>
    <t>Codificação: 27.812.0026.1131</t>
  </si>
  <si>
    <t>Codificação: 27.812.0026.1130</t>
  </si>
  <si>
    <t>Codificação: 13.392.0027.2237</t>
  </si>
  <si>
    <t>Codificação: 13.392.0027.2295</t>
  </si>
  <si>
    <t>Codificação: 09.272.0028.2259</t>
  </si>
  <si>
    <t>Codificação: 12.366.0029.2230</t>
  </si>
  <si>
    <t>Codificação: 12.366.0029.2249</t>
  </si>
  <si>
    <t>Codificação: 12.367.0030.2250</t>
  </si>
  <si>
    <t>UNIDADE RESPONSÁVEL: SECRETARIA MUNICIPAL DE MEIO AMBIENTE,CIÊNCIA E TECNOLOGIA</t>
  </si>
  <si>
    <t>Codificação: 18.122.0002.2221</t>
  </si>
  <si>
    <t>Codificação: 27.122.0002.2221</t>
  </si>
  <si>
    <t>Codificação: 10.302.0011.2305</t>
  </si>
  <si>
    <t>Codificação: 10.303.0012.2304</t>
  </si>
  <si>
    <t>Codificação: 10.301.0010.2213</t>
  </si>
  <si>
    <t>Gestão de Pessoal</t>
  </si>
  <si>
    <t>Codificação: 10.301.0010.2221</t>
  </si>
  <si>
    <t>Tipo de Programa : Finalistico</t>
  </si>
  <si>
    <t>Atendimento Especializado a Pessoas em Situações de Violação de Direitos</t>
  </si>
  <si>
    <t>Acolhimento de crianças e Adolescentes</t>
  </si>
  <si>
    <t>Acolhidas</t>
  </si>
  <si>
    <t>Codificação: 08.241.0016.1124</t>
  </si>
  <si>
    <t>Codificação: 14.244.0015.2262</t>
  </si>
  <si>
    <t>Codificação: 08.243.0014.2306</t>
  </si>
  <si>
    <t>Média e Alta Complexidade Ambulatorial e Hospitalar</t>
  </si>
  <si>
    <t xml:space="preserve">Programa Nacional de Melhoria do Acesso e da Qualidade da Atenção Básica </t>
  </si>
  <si>
    <t xml:space="preserve">Manutenção dos Serviços de agentes Comunitários </t>
  </si>
  <si>
    <t>Manutenção dos Serviços de Estratégia da Saúde da Família</t>
  </si>
  <si>
    <t xml:space="preserve"> Atenção Básica </t>
  </si>
  <si>
    <t xml:space="preserve">Atenção à Saúde Bucal </t>
  </si>
  <si>
    <t>Ações de Vigilância e Promoção da Saúde</t>
  </si>
  <si>
    <t xml:space="preserve">Farmácia Básica </t>
  </si>
  <si>
    <t>Feira da Agricultura Familiar</t>
  </si>
  <si>
    <t>Codificação: 20.601.0021.2212</t>
  </si>
  <si>
    <t>UNIDADE RESPONSÁVEL: Secretaria de Agricultura,Pecuaria e Desenvolvimento Rural</t>
  </si>
  <si>
    <t>Unidade Responsável : Fundo de Aposentadorias e Pensionistas dos Servidores Publicos do Municipio de Paty do Alferes</t>
  </si>
  <si>
    <t>Publico Alvo : Servidores Estatutários</t>
  </si>
  <si>
    <t>servidas</t>
  </si>
  <si>
    <t>Codificação: 09.122.0028.2255</t>
  </si>
  <si>
    <t>Codificação: 20.602.0020.1122</t>
  </si>
  <si>
    <t>Codificação: 09.272.7777.2777</t>
  </si>
  <si>
    <t>Codificação:15.122.0002.2221</t>
  </si>
  <si>
    <t>228</t>
  </si>
  <si>
    <t>Total do Programa :</t>
  </si>
  <si>
    <t>Remunerado</t>
  </si>
  <si>
    <t>Incremento da Receita Arrecadada</t>
  </si>
  <si>
    <t>Receita Tributária Arrecadada/Orçada</t>
  </si>
  <si>
    <t>-</t>
  </si>
  <si>
    <t xml:space="preserve">                                         --------</t>
  </si>
  <si>
    <t>-----</t>
  </si>
  <si>
    <t>-------</t>
  </si>
  <si>
    <t>Codificação: 28.846.0004.2293</t>
  </si>
  <si>
    <t>Codificação: 28.846.0004.2292</t>
  </si>
  <si>
    <t>Codificação: 28.846.0004.2303</t>
  </si>
  <si>
    <t xml:space="preserve">Total do Programa </t>
  </si>
  <si>
    <t xml:space="preserve">Total do Programa :  </t>
  </si>
  <si>
    <t>Cadastramento dos Produtores</t>
  </si>
  <si>
    <t>Produtores cadastrados/estimados</t>
  </si>
  <si>
    <t>Legalização dos Produtores</t>
  </si>
  <si>
    <t>Produtores legalizados/cadastrados</t>
  </si>
  <si>
    <t xml:space="preserve">Total do Programa : </t>
  </si>
  <si>
    <t>Codificação: 15.122.0008.2219</t>
  </si>
  <si>
    <t>Abrigos</t>
  </si>
  <si>
    <t>Abrigo</t>
  </si>
  <si>
    <t>Quilômetro</t>
  </si>
  <si>
    <t>04</t>
  </si>
  <si>
    <t>05</t>
  </si>
  <si>
    <t>Manutenção de vias</t>
  </si>
  <si>
    <t>Vias mantidas/vias existentes</t>
  </si>
  <si>
    <t>Iluminaçãp Pública</t>
  </si>
  <si>
    <t>Coleta de Resíduos Sólidos</t>
  </si>
  <si>
    <t>Resíduos coletados/produzidos</t>
  </si>
  <si>
    <t>Iluminação Mantida/ Exixtente</t>
  </si>
  <si>
    <t>Toneladas</t>
  </si>
  <si>
    <t>6.570</t>
  </si>
  <si>
    <t>6.900</t>
  </si>
  <si>
    <t>20%</t>
  </si>
  <si>
    <t>Realização de eventos</t>
  </si>
  <si>
    <t>Eventos realizados/Eventos programados</t>
  </si>
  <si>
    <t>Publico Alvo : População do Município e cadeia produtiva local do turismo</t>
  </si>
  <si>
    <t>------</t>
  </si>
  <si>
    <t>Pessoal</t>
  </si>
  <si>
    <t>100%</t>
  </si>
  <si>
    <t>Codificação: 10.302.0010.2275</t>
  </si>
  <si>
    <t>Apoio ao Conselho Tutelar</t>
  </si>
  <si>
    <t>Celebrar Convênios com Abrigos e Centros de Terapia Ocupacional para Atender Dependentes</t>
  </si>
  <si>
    <t>Unidade Responsável : Fundo Municipal da Criança e do Adolescente</t>
  </si>
  <si>
    <t>Objetivo: Captar e aplicar recursos destinados à viabilização das políticas, programas, projetos e ações voltados para o atendimento dos direitos de crianças e adolescentes.</t>
  </si>
  <si>
    <t>Publico Alvo : Crianças e Adolescentes</t>
  </si>
  <si>
    <t>Identificação da incidência da defasagem escolar superior a 2 (dois) anos</t>
  </si>
  <si>
    <t>Enfrentamento à violência contra a criança e o adolescente</t>
  </si>
  <si>
    <t>Capacitação dos Conselheiros de direitos da crianças e adolescentes e da rede de proteção</t>
  </si>
  <si>
    <t>número de pessoas capacitadas/número total de profissionais</t>
  </si>
  <si>
    <t>Publico Alvo : Famílias e indivíduos em situação de risco pessoal e social por ocorrência de violência e/ou violação de direitos</t>
  </si>
  <si>
    <t>Fortalecimento da função protetiva das famílias</t>
  </si>
  <si>
    <t>Efetividade da aplicação da MSE em meio aberto (LA-PSC)</t>
  </si>
  <si>
    <t>conclusão do cumprimento da medida/número de adolescentes encaminhados para o cumprimento</t>
  </si>
  <si>
    <t>Reintegração familiar</t>
  </si>
  <si>
    <t>Retorno às famílias de origem ou substitutas/ número de crianças e adolescentes acolhidos</t>
  </si>
  <si>
    <t xml:space="preserve">Capacitação de trabalhadores </t>
  </si>
  <si>
    <t>total de profissionais/ total capacitados</t>
  </si>
  <si>
    <t xml:space="preserve">Famílias e </t>
  </si>
  <si>
    <t>Indivíduos</t>
  </si>
  <si>
    <t>Adolescentes/</t>
  </si>
  <si>
    <t>em cumprimento</t>
  </si>
  <si>
    <t>de MSE</t>
  </si>
  <si>
    <t>e suas famílias</t>
  </si>
  <si>
    <t>e adolescentes</t>
  </si>
  <si>
    <t>Unidade Responsável : Fundo Municipal de Assistência Social e Secretarial Municipal de Desenvolvimento Social Direitos Humanos e Habitação</t>
  </si>
  <si>
    <t>Publico Alvo : Famílias e indivíduos</t>
  </si>
  <si>
    <t>Capacitação para gestores, trabalhadores, entidades e conselheiros de asssitência social</t>
  </si>
  <si>
    <t>número total de profissionais/ número de profissionais capacitados</t>
  </si>
  <si>
    <t>Manutenção e ampliação dos beneficiários do programa de transferência de renda</t>
  </si>
  <si>
    <t>Aquisição de materiais, bens e serviços</t>
  </si>
  <si>
    <t>Recurso recebido/recurso executado</t>
  </si>
  <si>
    <t xml:space="preserve">Publico Alvo : População do município que vive em situação de vulnerabilidade social </t>
  </si>
  <si>
    <t>Identificação e acompanhamento de famílias em situação de extrema pobreza</t>
  </si>
  <si>
    <t>Fortalecimento da convivência familiar e comunitária</t>
  </si>
  <si>
    <t>Concessão de benefícios eventuais</t>
  </si>
  <si>
    <t>número de benefícios concedidos/número de avaliações técnicas realizadas</t>
  </si>
  <si>
    <t>Capacitação de trabalhadores</t>
  </si>
  <si>
    <t>Total de profissionais/ profissionais capacitados</t>
  </si>
  <si>
    <t>Munícipes</t>
  </si>
  <si>
    <t>Reabilitação dos assistidos pelo PRODEQ</t>
  </si>
  <si>
    <t>Reintegração familiar comunitária/ número de atendimento realizado</t>
  </si>
  <si>
    <t>Unidade Responsável : Fundo Muncipal de Habitação de Interesse Social</t>
  </si>
  <si>
    <t>UNIDADE RESPONSÁVEL: FUNDO MUNICIPAL DE HABITAÇÃO DE INTERESSE SOCIAL</t>
  </si>
  <si>
    <t>Publico Alvo : Pessoas de baixa renda em situação de déficit habitacional</t>
  </si>
  <si>
    <t>Déficit habitacional</t>
  </si>
  <si>
    <t>Publico Alvo : Idoso, pessoas com idade igual ou superior a 60 (sessenta) anos</t>
  </si>
  <si>
    <t>Qualidade de vida da pessoa idosa</t>
  </si>
  <si>
    <t>Violência contra a pessoa idosa</t>
  </si>
  <si>
    <t>longevidade/ número de idosos no município</t>
  </si>
  <si>
    <t>número de idosos no município/ número de denúncias recebidas</t>
  </si>
  <si>
    <t>Codificação: 10.302.0011.2300</t>
  </si>
  <si>
    <t>Publico Alvo : População do Município</t>
  </si>
  <si>
    <t>09</t>
  </si>
  <si>
    <t>Unidade Responsável :  Fundo Municipal Antidrogas - SMS</t>
  </si>
  <si>
    <t>Publico Alvo : População em geral</t>
  </si>
  <si>
    <t>Pessoas dependentes atendidas</t>
  </si>
  <si>
    <t>Codificação: 20.601.0019.1122</t>
  </si>
  <si>
    <t>Unidade Responsável : Secretaria de Agricultura,Pecuaria e Desenvolvimento Rural</t>
  </si>
  <si>
    <t>Agricultores apoiados</t>
  </si>
  <si>
    <t>Agricultores atendidos/agricultores cadastrados</t>
  </si>
  <si>
    <t>Publico Alvo : Agricultor familiar</t>
  </si>
  <si>
    <t>Feira</t>
  </si>
  <si>
    <t>Implantada</t>
  </si>
  <si>
    <t>Unidade Responsável : SECRETARIA MUNICIPAL DE ORDEM PUBLICA</t>
  </si>
  <si>
    <t>Garantidas</t>
  </si>
  <si>
    <t>Objetivo: Manter e ampliar a capacidade operacional da Defesa Civil Municipal garantido a realização de ações de prevenção, de preparação e de enfrentamento de emergência e calamidades e redução do impacto e consequencias nas ocorrências de desastres.</t>
  </si>
  <si>
    <t>Construção de galeria de esgoto na Rua Santo Antonio, no Bairro Lameirão</t>
  </si>
  <si>
    <t>Codificação: 08.244.0014.2238</t>
  </si>
  <si>
    <t>Construção do Centro de convivência para idosos</t>
  </si>
  <si>
    <t>Codificação: 08.241.0025.1124</t>
  </si>
  <si>
    <t>Unidade Responsável : Secretaria Municipal de Meio Ambiente e Fundo Municipal de Meio Ambiente</t>
  </si>
  <si>
    <t>UNIDADE RESPONSÁVEL: SECRETARIA MUNICIPAL DE MEIO AMBIENTE</t>
  </si>
  <si>
    <t xml:space="preserve">Gerenciamento da Coleta Seletiva </t>
  </si>
  <si>
    <t>Objetivo: Promover ações de saneamento ambiental, ampliar o reaproveitamento e reciclagem de resíduos, promover a conscientização ambiental, criar mecanismos de fiscalização, recuperar, conservar e proteger as unidades de conservação do município</t>
  </si>
  <si>
    <t xml:space="preserve">Ações do Meio Ambiente </t>
  </si>
  <si>
    <t>Coleta Seletiva</t>
  </si>
  <si>
    <t>Coleta realizada por associação contratada / expansão da coleta programada</t>
  </si>
  <si>
    <t>ago de 2017</t>
  </si>
  <si>
    <t>Licença Ambiental</t>
  </si>
  <si>
    <t>Educação Ambiental</t>
  </si>
  <si>
    <t>Áreas Protegidas</t>
  </si>
  <si>
    <t>Criação do PMGIRS</t>
  </si>
  <si>
    <t>PMSB</t>
  </si>
  <si>
    <t>Licenças concedidas / Licenças requeridas</t>
  </si>
  <si>
    <t>Escolas Públicas Trabalhadas / Escolas Públicas do Município</t>
  </si>
  <si>
    <t>Áreas Protegidas / Área total do Município</t>
  </si>
  <si>
    <t>Etapas de Elaboração do Plano / Plano Criado</t>
  </si>
  <si>
    <t>Etapas de Execução do Plano / Plano total executado</t>
  </si>
  <si>
    <t xml:space="preserve">Material </t>
  </si>
  <si>
    <t>Coletado</t>
  </si>
  <si>
    <t>Gestão de Apoio do Magistério Jovens e Adultos</t>
  </si>
  <si>
    <t>Codificação: 12.366.0029.2290</t>
  </si>
  <si>
    <t>Manutenção da Educação Especial</t>
  </si>
  <si>
    <t>Alunos</t>
  </si>
  <si>
    <t>Objetivo: Garantir o pleno funcionamento de todas as unidades escolares que ofertam o Ensino Fundamental, integrantes da Rede Municipal de Ensino de Paty do Alferes, de modo a cumprir todos os objetivos previstos no Sistema Municipal de Ensino e o alcance das metas estabelecidas no Plano Municipal de Educação dentre outros instrumentos de planejamento relacionados.</t>
  </si>
  <si>
    <t>Objetivo: Garantir o pleno funcionamento de todas as unidades escolares que ofertam a Educação Infantil, integrantes da Rede Municipal de Ensino de Paty do Alferes, de modo a cumprir todos os objetivos previstos no Sistema Municipal de Ensino e o alcance das metas estabelecidas no Plano Municipal de Educação dentre outros instrumentos de planejamento relacionados.</t>
  </si>
  <si>
    <t>Objetivo: Garantir o pleno funcionamento de todas as unidades escolares que ofertam a Educação de Jovens e Adultos, integrantes da Rede Municipal de Ensino de Paty do Alferes, de modo a cumprir todos os objetivos previstos no Sistema Municipal de Ensino e o alcance das metas estabelecidas no Plano Municipal de Educação dentre outros instrumentos de planejamento relacionados.</t>
  </si>
  <si>
    <t>Objetivo: Garantir o pleno funcionamento de todas as unidades escolares que ofertam a Educação Especial, integrantes da Rede Municipal de Ensino de Paty do Alferes, de modo a cumprir todos os objetivos previstos no Sistema Municipal de Ensino e o alcance das metas estabelecidas no Plano Municipal de Educação dentre outros instrumentos de planejamento relacionados.</t>
  </si>
  <si>
    <t>Publico Alvo : Alunos da Rede Municipal de Ensino</t>
  </si>
  <si>
    <t>Unidade Responsável : FUNDEB</t>
  </si>
  <si>
    <t>Codificação: 01.031.0001.2213</t>
  </si>
  <si>
    <t>Ações de Desenvolvimento Urbano Sustentável</t>
  </si>
  <si>
    <t>Pessoas atendidas/pessoas cadastradas</t>
  </si>
  <si>
    <t>Codificação: 17.512.0024.2274</t>
  </si>
  <si>
    <t>Codificação: 04.122.0002.2215</t>
  </si>
  <si>
    <t>Codificação: 04.123.0002.2213</t>
  </si>
  <si>
    <t>Codificação: 04.121.0002.2213</t>
  </si>
  <si>
    <t>Codificação: 15.122.0002.2213</t>
  </si>
  <si>
    <t>Codificação: 20.122.0002.2213</t>
  </si>
  <si>
    <t>Codificação: 23.122.0002.2213</t>
  </si>
  <si>
    <t>Codificação: 18.122.0002.2213</t>
  </si>
  <si>
    <t>Codificação: 08.122.0002.2219</t>
  </si>
  <si>
    <t>Codificação: 08.122.0002.2213</t>
  </si>
  <si>
    <t>Codificação: 10.301.0012.2276</t>
  </si>
  <si>
    <t>Codificação: 06.122.0002.2213</t>
  </si>
  <si>
    <t>Codificação: 27.122.0002.2213</t>
  </si>
  <si>
    <t>Codificação: 13.122.0002.2213</t>
  </si>
  <si>
    <t>Objetivo: Manter, implementar e/ou implantar ações relacionadas à gestão da saúde, com garantia de organização e pleno funcionamento da rede municipal/ secretaria municipal de saúde/fundo municipal de saúde, de ações e controle social, ações regionais, interfederativas e democratização nas relações de trabalho.</t>
  </si>
  <si>
    <t>Programa 0011 - Atenção em Saúde - Assistência Hospitalar e Ambulatorial especializada</t>
  </si>
  <si>
    <t>Objetivo: Promover a Atenção Integral à Saúde, com foco nas ações de assistência ambulatorial e hospitalar de média e alta complexidade em seus programas/Unidades locais relacionados e nas ações de Saúde Mental; sendo a assistência integrala nível local e regional, participando da Redes de Atenção Regionais,  organizando, expandindo e qualificando Sistema de Saúde.</t>
  </si>
  <si>
    <t>Unidades em Funcionamento</t>
  </si>
  <si>
    <t>Unidades Municipais com atendimentos, regulares e diversos, em atenção especializada (média complexidade) ambulatorial.</t>
  </si>
  <si>
    <t>Unidades Municipais com atendimentos, regulares e diversos, relacionados à Saúde Mental.</t>
  </si>
  <si>
    <t xml:space="preserve">Unidades de </t>
  </si>
  <si>
    <t>Atenção</t>
  </si>
  <si>
    <t>Especializada em</t>
  </si>
  <si>
    <t>funcionamento</t>
  </si>
  <si>
    <t>Programa 0012 -Assistência em Saúde - Atenção Básica, vigilância em Saúde e Assistência Farmacêutica</t>
  </si>
  <si>
    <t>Cobertura de Atenção Básica e Saúde Bucal</t>
  </si>
  <si>
    <t>Vigilância em Saúde em Funcionamento</t>
  </si>
  <si>
    <t>Funcionamento da Assistência Farmacêutica</t>
  </si>
  <si>
    <t>Percentual da População Coberta pela Atenção Básica e Saúde Bucal</t>
  </si>
  <si>
    <t>Programas da Vigilância em Saúde com atendimentos, regulares e diversos, preconizados.</t>
  </si>
  <si>
    <t>Assistência Farmacêutica Municipal (Farmácia Municipal) em funcionamento regular</t>
  </si>
  <si>
    <t xml:space="preserve">Programa </t>
  </si>
  <si>
    <t>de ESF</t>
  </si>
  <si>
    <t>funcionando</t>
  </si>
  <si>
    <t>PACS</t>
  </si>
  <si>
    <t xml:space="preserve">em </t>
  </si>
  <si>
    <t>População</t>
  </si>
  <si>
    <t>Coberta pela</t>
  </si>
  <si>
    <t>Básica</t>
  </si>
  <si>
    <t>Saúde</t>
  </si>
  <si>
    <t>Bucal</t>
  </si>
  <si>
    <t>QUALIFAR</t>
  </si>
  <si>
    <t>SUS</t>
  </si>
  <si>
    <t>Funcionando</t>
  </si>
  <si>
    <t>Farmácia</t>
  </si>
  <si>
    <t>Municipal em</t>
  </si>
  <si>
    <t>Aprovação -Ensino Infantil</t>
  </si>
  <si>
    <t>Reprovação - Ensino Infantil</t>
  </si>
  <si>
    <t>Evasão -Ensino Infantil</t>
  </si>
  <si>
    <t>Transferência -Ensino Fundamental</t>
  </si>
  <si>
    <t>Alunos Transferidos/Alunos Matriculados</t>
  </si>
  <si>
    <t>Transferência - Educação Infantil</t>
  </si>
  <si>
    <t>Finalístico</t>
  </si>
  <si>
    <t>Tipo de Programa : Apoio às Políticas Públicas</t>
  </si>
  <si>
    <t>Tipo de Programa : Apoio às Politicas Públicas</t>
  </si>
  <si>
    <t>Idade/série escolar</t>
  </si>
  <si>
    <t>número de denúncias/atendimentos realizados pelo CREAS</t>
  </si>
  <si>
    <t>número de famílias em acompanhamento familiar (PAEFI)/ total de novas famílias atendidas</t>
  </si>
  <si>
    <t>31/06/2017</t>
  </si>
  <si>
    <t>número de famílias beneficiárias/total de famílias no Cad Único</t>
  </si>
  <si>
    <t>número de famílias em situação de extrema pobreza/número de famílias em acompanhamento (PAIF)</t>
  </si>
  <si>
    <t>número de pessoas em extrema pobreza/número de usuários inseridos no serviço de convivência</t>
  </si>
  <si>
    <t xml:space="preserve"> habitações em condições precárias/famílias em situação de extrema pobreza</t>
  </si>
  <si>
    <t>reformada</t>
  </si>
  <si>
    <t>Política Municipal de Estruturação da Defesa Civil</t>
  </si>
  <si>
    <t>Educação no Trânsito</t>
  </si>
  <si>
    <t>Alunos Atendidos pelo Projeto de Educação de Trânsito
nas Escolsa Municipais / Alunos da Rede Municipal</t>
  </si>
  <si>
    <t>Áreas Públicas monitoradas</t>
  </si>
  <si>
    <t>Áreas Públicas Monitoradas/Existentes</t>
  </si>
  <si>
    <t>População atendida pela Defesa Civil/ População em Risco</t>
  </si>
  <si>
    <t>Munícipe Atendido/População do Município</t>
  </si>
  <si>
    <t>Atendimento ao Munícipe em Idade Escolar</t>
  </si>
  <si>
    <t>Tipo de Programa : Apoio às Política Públicas</t>
  </si>
  <si>
    <t>Jovens e Adultos Atendidos</t>
  </si>
  <si>
    <t>Jovens e Adultos Atendidos/Matriculados</t>
  </si>
  <si>
    <t>Alunos com Necessidades Especiais Atendidos</t>
  </si>
  <si>
    <t>Alunos com Necessidades Especiais Atendidos/Matriculados</t>
  </si>
  <si>
    <t>06</t>
  </si>
  <si>
    <t>Objetivo: Prover a Câmara Municipal de recursos humanos e materiais para o desenvolvimento de suas funções  e de seu poder de fiscalização sobre a administração pública.</t>
  </si>
  <si>
    <t>Objetivo: Prover os orgãos do Município de meios Administrativos necessários a implementação e gestão de seus programas finalisticos.</t>
  </si>
  <si>
    <t>Objetivo: Aprimorar a gestão das Receitas Próprias Municipais afim de otimizar a Arrecadação, investindo e fortalecendo os setores de Arrecadação gradativamente com medidas concretas e efetivas para garantia do equilibrio fiscal.</t>
  </si>
  <si>
    <t>Objetivo:  Cumprir decisões judiciais e reconhecer dívidas do Municipio, bem como todas as ações de Governo que não irão gerar produto, bens ou serviços como contraprestação.</t>
  </si>
  <si>
    <t xml:space="preserve">Objetivo:Promover a autosustentabilidade do Municipio por meio de implementações de ações politicas que estimulem o desenvolvimento econômico. </t>
  </si>
  <si>
    <t>.Objetivo: Fomentar a implementação de instrumentos de planejamento e de gestão urbana e rural sustentáveis  como forma de promover a melhoria da qualidade de vida da população.</t>
  </si>
  <si>
    <t>Objetivo: Fortalecimanto da atividade turística no Município, gerando, por conseguinte, crescimento e desenvolvimento da economia local, vez que irá gerar oportunidades de empregos, aumento da ocupação da rede de otelaria, maior movimentação e capitação de turistas para as mais variadas atividades da cidade.</t>
  </si>
  <si>
    <t>Objetivo: Operacionalização e Qualificação da Atenção Básica, seus Programas locais (ESF,SB, PACS,UBS, PMAQ) e demais ações relacionadas, efetivando-a como ordenadora do sistema de saúde; Qualificar as ações de Vigilância em Saúde nas áreas de Vigilância Epidemiológica, Promoção/Prevenção da Saúde, Vigilância Ambiental, Vigilância Sanitária e Saúde do Trabalhador; Garantia de acesso aos serviços de Assistência Farmacêutica e Apoio ao Dependente Químico.</t>
  </si>
  <si>
    <t>Objetivo:  Desenvolver serviços, programas e projetos de atenções especializadas de apoio, orientação e acompanhamento familiar e individual com maior flexibilidade nas soluções protetivas.</t>
  </si>
  <si>
    <t>Objetivo: Organizar e desenvolver o SUAS no município através de ações de estruturação e aperfeiçoamento visando a prevenção e o enfrentamento da pobreza, da desigualdade , das vulnerabilidades e dos riscos sociais, e para garantia dos direitos.</t>
  </si>
  <si>
    <t>Objetivo: Desenvolver serviços, programas, projetos e benefícios de prevenção a situações de risco por meio do desenvolvimento de potencialidades e aquisições e do fortalecimento de vínculos familiares e comunitários conforme identificação da situação de vulnerabilidade apresentada.</t>
  </si>
  <si>
    <t>Objetivo:  Fomentar a rede de proteção a individuos com problemas decorrentes do uso de alcool e outras drogas.</t>
  </si>
  <si>
    <t>Objetivo: Implementar políticas habitacionais de interesse social direcionadas a população de menor renda, através de programas e ações que viabilizem intervenções necessárias a adequação das unidades habitacionais em áreas urbanas e rurais.</t>
  </si>
  <si>
    <t>Objetivo: Fomentar o Desenvolvimento Sustentável na cadeia produtiva da Agricultura local.</t>
  </si>
  <si>
    <t>Objetivo: Fomentar o Desenvolvimento Sustentável na cadeia produtiva da Pecuária local.</t>
  </si>
  <si>
    <t>Objetivo:  Fomentar o Desenvolvimento Sustentável na Agricultura familiar.</t>
  </si>
  <si>
    <t>Objetivo: Promover ações de saneamento ambiental, ampliar o reaproveitamento e reciclagem de resíduos, promover a conscientização ambiental, criar mecanismos de fiscalização, recuperar, conservar e proteger as unidades de conservação do município.</t>
  </si>
  <si>
    <t>Objetivo: Captar e aplicar recursos destinados à viabilização das políticas, programas, projetos e ações voltados para o atendimento dos direitos da pessoa idosa.</t>
  </si>
  <si>
    <t>Objetivo: Desenvolver politicas culturais que respeitem e valorizem a diversidade cultural,pluralismo e a defesa do patrimônio natural,construido e imaterial; e ampliar e preservar o Patrimônio Cultural.</t>
  </si>
  <si>
    <t>Objetivo: Garantir o pagamento dos beneficios previstos na legislação previdenciária, bem como da compensação previdenciária junto ao RPPS.</t>
  </si>
</sst>
</file>

<file path=xl/styles.xml><?xml version="1.0" encoding="utf-8"?>
<styleSheet xmlns="http://schemas.openxmlformats.org/spreadsheetml/2006/main">
  <numFmts count="3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0.0%"/>
  </numFmts>
  <fonts count="20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sz val="8"/>
      <name val="Calibri"/>
      <family val="2"/>
    </font>
    <font>
      <sz val="9"/>
      <color indexed="8"/>
      <name val="Times New Roman"/>
      <family val="1"/>
    </font>
    <font>
      <sz val="7.5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32">
    <xf numFmtId="0" fontId="0" fillId="0" borderId="0" xfId="0"/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43" fontId="2" fillId="0" borderId="0" xfId="1" applyNumberFormat="1" applyFont="1" applyBorder="1" applyAlignment="1">
      <alignment horizontal="center" vertical="top" wrapText="1"/>
    </xf>
    <xf numFmtId="43" fontId="2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43" fontId="2" fillId="0" borderId="0" xfId="1" applyNumberFormat="1" applyFont="1" applyFill="1" applyBorder="1" applyAlignment="1">
      <alignment horizontal="center" vertical="top" wrapText="1"/>
    </xf>
    <xf numFmtId="0" fontId="4" fillId="0" borderId="0" xfId="1" applyNumberFormat="1" applyFont="1" applyBorder="1" applyAlignment="1">
      <alignment horizontal="center" vertical="top" wrapText="1"/>
    </xf>
    <xf numFmtId="43" fontId="4" fillId="0" borderId="0" xfId="1" applyNumberFormat="1" applyFont="1" applyFill="1" applyBorder="1" applyAlignment="1">
      <alignment horizontal="center" vertical="top" wrapText="1"/>
    </xf>
    <xf numFmtId="43" fontId="4" fillId="0" borderId="0" xfId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wrapText="1"/>
    </xf>
    <xf numFmtId="9" fontId="4" fillId="0" borderId="0" xfId="0" applyNumberFormat="1" applyFont="1" applyBorder="1" applyAlignment="1">
      <alignment horizontal="center" vertical="top" wrapText="1"/>
    </xf>
    <xf numFmtId="9" fontId="4" fillId="0" borderId="0" xfId="1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9" fontId="2" fillId="0" borderId="0" xfId="1" applyNumberFormat="1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1" applyNumberFormat="1" applyFont="1" applyBorder="1" applyAlignment="1">
      <alignment horizontal="center" vertical="top" wrapText="1"/>
    </xf>
    <xf numFmtId="9" fontId="4" fillId="0" borderId="0" xfId="0" applyNumberFormat="1" applyFont="1" applyFill="1" applyBorder="1" applyAlignment="1">
      <alignment horizontal="center" vertical="top" wrapText="1"/>
    </xf>
    <xf numFmtId="43" fontId="2" fillId="0" borderId="4" xfId="1" applyFont="1" applyFill="1" applyBorder="1" applyAlignment="1">
      <alignment horizontal="center" vertical="top" wrapText="1"/>
    </xf>
    <xf numFmtId="9" fontId="2" fillId="0" borderId="0" xfId="0" applyNumberFormat="1" applyFont="1" applyBorder="1" applyAlignment="1">
      <alignment horizontal="center" vertical="top" wrapText="1"/>
    </xf>
    <xf numFmtId="43" fontId="2" fillId="2" borderId="0" xfId="1" applyNumberFormat="1" applyFont="1" applyFill="1" applyBorder="1" applyAlignment="1">
      <alignment horizontal="center" vertical="top" wrapText="1"/>
    </xf>
    <xf numFmtId="9" fontId="2" fillId="0" borderId="0" xfId="0" applyNumberFormat="1" applyFont="1" applyFill="1" applyBorder="1" applyAlignment="1">
      <alignment horizontal="center" vertical="top" wrapText="1"/>
    </xf>
    <xf numFmtId="49" fontId="4" fillId="0" borderId="0" xfId="1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Border="1"/>
    <xf numFmtId="0" fontId="2" fillId="0" borderId="10" xfId="0" applyFont="1" applyBorder="1" applyAlignment="1">
      <alignment horizontal="center" vertical="top" wrapText="1"/>
    </xf>
    <xf numFmtId="9" fontId="4" fillId="0" borderId="9" xfId="0" applyNumberFormat="1" applyFont="1" applyFill="1" applyBorder="1" applyAlignment="1">
      <alignment horizontal="center" vertical="top" wrapText="1"/>
    </xf>
    <xf numFmtId="9" fontId="4" fillId="0" borderId="13" xfId="0" applyNumberFormat="1" applyFont="1" applyFill="1" applyBorder="1" applyAlignment="1">
      <alignment horizontal="center" vertical="top" wrapText="1"/>
    </xf>
    <xf numFmtId="43" fontId="4" fillId="0" borderId="14" xfId="1" applyNumberFormat="1" applyFont="1" applyFill="1" applyBorder="1" applyAlignment="1">
      <alignment horizontal="center" vertical="top" wrapText="1"/>
    </xf>
    <xf numFmtId="43" fontId="4" fillId="0" borderId="11" xfId="1" applyNumberFormat="1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9" fontId="4" fillId="0" borderId="17" xfId="0" applyNumberFormat="1" applyFont="1" applyFill="1" applyBorder="1" applyAlignment="1">
      <alignment horizontal="center" vertical="top" wrapText="1"/>
    </xf>
    <xf numFmtId="43" fontId="4" fillId="0" borderId="18" xfId="1" applyNumberFormat="1" applyFont="1" applyFill="1" applyBorder="1" applyAlignment="1">
      <alignment horizontal="center" vertical="top" wrapText="1"/>
    </xf>
    <xf numFmtId="43" fontId="2" fillId="0" borderId="20" xfId="1" applyNumberFormat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9" fontId="4" fillId="0" borderId="13" xfId="1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1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/>
    <xf numFmtId="43" fontId="4" fillId="0" borderId="0" xfId="1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top" wrapText="1"/>
    </xf>
    <xf numFmtId="9" fontId="2" fillId="0" borderId="0" xfId="1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9" fontId="4" fillId="5" borderId="9" xfId="0" applyNumberFormat="1" applyFont="1" applyFill="1" applyBorder="1" applyAlignment="1">
      <alignment horizontal="center" vertical="top" wrapText="1"/>
    </xf>
    <xf numFmtId="10" fontId="4" fillId="5" borderId="9" xfId="0" applyNumberFormat="1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2" borderId="0" xfId="1" applyNumberFormat="1" applyFont="1" applyFill="1" applyBorder="1" applyAlignment="1">
      <alignment horizontal="center" vertical="top" wrapText="1"/>
    </xf>
    <xf numFmtId="0" fontId="0" fillId="6" borderId="0" xfId="0" applyFill="1"/>
    <xf numFmtId="0" fontId="2" fillId="6" borderId="0" xfId="0" applyFont="1" applyFill="1" applyBorder="1" applyAlignment="1">
      <alignment vertical="top" wrapText="1"/>
    </xf>
    <xf numFmtId="0" fontId="2" fillId="6" borderId="0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vertical="top" wrapText="1"/>
    </xf>
    <xf numFmtId="0" fontId="4" fillId="6" borderId="0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top" wrapText="1"/>
    </xf>
    <xf numFmtId="43" fontId="2" fillId="6" borderId="0" xfId="1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7" xfId="0" applyFont="1" applyFill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43" fontId="2" fillId="0" borderId="10" xfId="1" applyFont="1" applyFill="1" applyBorder="1" applyAlignment="1">
      <alignment horizontal="center" vertical="top" wrapText="1"/>
    </xf>
    <xf numFmtId="43" fontId="0" fillId="0" borderId="0" xfId="0" applyNumberFormat="1"/>
    <xf numFmtId="43" fontId="2" fillId="0" borderId="0" xfId="0" applyNumberFormat="1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24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4" fontId="4" fillId="0" borderId="9" xfId="3" applyFont="1" applyFill="1" applyBorder="1" applyAlignment="1">
      <alignment horizontal="center" vertical="top" wrapText="1"/>
    </xf>
    <xf numFmtId="44" fontId="4" fillId="0" borderId="17" xfId="3" applyFont="1" applyFill="1" applyBorder="1" applyAlignment="1">
      <alignment horizontal="center" vertical="top" wrapText="1"/>
    </xf>
    <xf numFmtId="44" fontId="4" fillId="0" borderId="13" xfId="3" applyFont="1" applyFill="1" applyBorder="1" applyAlignment="1">
      <alignment horizontal="center" vertical="top" wrapText="1"/>
    </xf>
    <xf numFmtId="44" fontId="2" fillId="0" borderId="19" xfId="3" applyFont="1" applyBorder="1" applyAlignment="1">
      <alignment horizontal="center" vertical="top" wrapText="1"/>
    </xf>
    <xf numFmtId="44" fontId="2" fillId="0" borderId="0" xfId="3" applyFont="1" applyBorder="1" applyAlignment="1">
      <alignment horizontal="center" vertical="top" wrapText="1"/>
    </xf>
    <xf numFmtId="44" fontId="2" fillId="3" borderId="24" xfId="0" applyNumberFormat="1" applyFont="1" applyFill="1" applyBorder="1" applyAlignment="1">
      <alignment horizontal="center" vertical="top" wrapText="1"/>
    </xf>
    <xf numFmtId="44" fontId="0" fillId="0" borderId="0" xfId="0" applyNumberFormat="1"/>
    <xf numFmtId="44" fontId="2" fillId="5" borderId="24" xfId="3" applyFont="1" applyFill="1" applyBorder="1" applyAlignment="1">
      <alignment horizontal="left" vertical="top" wrapText="1"/>
    </xf>
    <xf numFmtId="14" fontId="0" fillId="5" borderId="8" xfId="0" applyNumberFormat="1" applyFill="1" applyBorder="1" applyAlignment="1">
      <alignment horizontal="center"/>
    </xf>
    <xf numFmtId="9" fontId="2" fillId="5" borderId="3" xfId="0" applyNumberFormat="1" applyFont="1" applyFill="1" applyBorder="1" applyAlignment="1">
      <alignment horizontal="center" vertical="top" wrapText="1"/>
    </xf>
    <xf numFmtId="10" fontId="2" fillId="5" borderId="4" xfId="0" applyNumberFormat="1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14" fontId="14" fillId="5" borderId="8" xfId="0" applyNumberFormat="1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7" borderId="4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7" borderId="8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0" fillId="7" borderId="8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9" fontId="0" fillId="5" borderId="4" xfId="0" applyNumberFormat="1" applyFill="1" applyBorder="1" applyAlignment="1">
      <alignment horizontal="center"/>
    </xf>
    <xf numFmtId="9" fontId="0" fillId="5" borderId="3" xfId="0" applyNumberForma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top" wrapText="1"/>
    </xf>
    <xf numFmtId="14" fontId="0" fillId="5" borderId="1" xfId="0" applyNumberFormat="1" applyFill="1" applyBorder="1" applyAlignment="1">
      <alignment horizontal="center"/>
    </xf>
    <xf numFmtId="14" fontId="15" fillId="5" borderId="1" xfId="0" applyNumberFormat="1" applyFont="1" applyFill="1" applyBorder="1" applyAlignment="1">
      <alignment horizontal="center" vertical="top" wrapText="1"/>
    </xf>
    <xf numFmtId="9" fontId="15" fillId="5" borderId="4" xfId="0" applyNumberFormat="1" applyFont="1" applyFill="1" applyBorder="1" applyAlignment="1">
      <alignment horizontal="center" vertical="top" wrapText="1"/>
    </xf>
    <xf numFmtId="9" fontId="15" fillId="5" borderId="3" xfId="0" applyNumberFormat="1" applyFont="1" applyFill="1" applyBorder="1" applyAlignment="1">
      <alignment horizontal="center" vertical="top" wrapText="1"/>
    </xf>
    <xf numFmtId="9" fontId="0" fillId="5" borderId="4" xfId="2" applyFont="1" applyFill="1" applyBorder="1" applyAlignment="1">
      <alignment horizontal="center"/>
    </xf>
    <xf numFmtId="9" fontId="0" fillId="5" borderId="3" xfId="2" applyFont="1" applyFill="1" applyBorder="1" applyAlignment="1">
      <alignment horizontal="center"/>
    </xf>
    <xf numFmtId="0" fontId="2" fillId="5" borderId="4" xfId="0" quotePrefix="1" applyFont="1" applyFill="1" applyBorder="1" applyAlignment="1">
      <alignment horizontal="center" vertical="top" wrapText="1"/>
    </xf>
    <xf numFmtId="44" fontId="2" fillId="5" borderId="24" xfId="3" applyFont="1" applyFill="1" applyBorder="1" applyAlignment="1">
      <alignment horizontal="center" vertical="top" wrapText="1"/>
    </xf>
    <xf numFmtId="44" fontId="2" fillId="5" borderId="3" xfId="3" applyFont="1" applyFill="1" applyBorder="1" applyAlignment="1">
      <alignment horizontal="center" vertical="top" wrapText="1"/>
    </xf>
    <xf numFmtId="44" fontId="2" fillId="5" borderId="24" xfId="3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vertical="top" wrapText="1"/>
    </xf>
    <xf numFmtId="44" fontId="2" fillId="5" borderId="3" xfId="3" applyFont="1" applyFill="1" applyBorder="1" applyAlignment="1">
      <alignment vertical="top" wrapText="1"/>
    </xf>
    <xf numFmtId="0" fontId="2" fillId="5" borderId="4" xfId="0" quotePrefix="1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14" fontId="2" fillId="5" borderId="1" xfId="0" applyNumberFormat="1" applyFont="1" applyFill="1" applyBorder="1" applyAlignment="1">
      <alignment horizontal="center" vertical="top" wrapText="1"/>
    </xf>
    <xf numFmtId="14" fontId="17" fillId="5" borderId="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4" fontId="4" fillId="0" borderId="0" xfId="3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9" fontId="2" fillId="5" borderId="4" xfId="2" applyFont="1" applyFill="1" applyBorder="1" applyAlignment="1">
      <alignment horizontal="center" vertical="top" wrapText="1"/>
    </xf>
    <xf numFmtId="9" fontId="2" fillId="5" borderId="3" xfId="2" applyFont="1" applyFill="1" applyBorder="1" applyAlignment="1">
      <alignment horizontal="center" vertical="top" wrapText="1"/>
    </xf>
    <xf numFmtId="164" fontId="2" fillId="5" borderId="4" xfId="2" applyNumberFormat="1" applyFont="1" applyFill="1" applyBorder="1" applyAlignment="1">
      <alignment horizontal="center" vertical="top" wrapText="1"/>
    </xf>
    <xf numFmtId="10" fontId="2" fillId="5" borderId="3" xfId="2" applyNumberFormat="1" applyFont="1" applyFill="1" applyBorder="1" applyAlignment="1">
      <alignment horizontal="center" vertical="top" wrapText="1"/>
    </xf>
    <xf numFmtId="10" fontId="4" fillId="0" borderId="13" xfId="1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4" fontId="18" fillId="0" borderId="0" xfId="3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 wrapText="1"/>
    </xf>
    <xf numFmtId="0" fontId="2" fillId="0" borderId="59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44" fontId="2" fillId="5" borderId="24" xfId="3" applyFont="1" applyFill="1" applyBorder="1" applyAlignment="1">
      <alignment horizontal="left" vertical="top" wrapText="1"/>
    </xf>
    <xf numFmtId="44" fontId="2" fillId="5" borderId="3" xfId="3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9" fontId="4" fillId="0" borderId="27" xfId="0" applyNumberFormat="1" applyFont="1" applyFill="1" applyBorder="1" applyAlignment="1">
      <alignment horizontal="center" vertical="top" wrapText="1"/>
    </xf>
    <xf numFmtId="44" fontId="4" fillId="0" borderId="27" xfId="3" applyFont="1" applyFill="1" applyBorder="1" applyAlignment="1">
      <alignment horizontal="center" vertical="top" wrapText="1"/>
    </xf>
    <xf numFmtId="43" fontId="4" fillId="0" borderId="28" xfId="1" applyNumberFormat="1" applyFont="1" applyFill="1" applyBorder="1" applyAlignment="1">
      <alignment horizontal="center" vertical="top" wrapText="1"/>
    </xf>
    <xf numFmtId="44" fontId="2" fillId="0" borderId="19" xfId="3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4" fillId="0" borderId="13" xfId="1" applyNumberFormat="1" applyFont="1" applyFill="1" applyBorder="1" applyAlignment="1">
      <alignment horizontal="center" vertical="top" wrapText="1"/>
    </xf>
    <xf numFmtId="43" fontId="4" fillId="0" borderId="14" xfId="1" applyFont="1" applyFill="1" applyBorder="1" applyAlignment="1">
      <alignment horizontal="center" vertical="top" wrapText="1"/>
    </xf>
    <xf numFmtId="49" fontId="4" fillId="0" borderId="9" xfId="1" applyNumberFormat="1" applyFont="1" applyFill="1" applyBorder="1" applyAlignment="1">
      <alignment horizontal="center" vertical="top" wrapText="1"/>
    </xf>
    <xf numFmtId="43" fontId="4" fillId="0" borderId="11" xfId="1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vertical="top" wrapText="1"/>
    </xf>
    <xf numFmtId="49" fontId="4" fillId="0" borderId="17" xfId="1" applyNumberFormat="1" applyFont="1" applyFill="1" applyBorder="1" applyAlignment="1">
      <alignment horizontal="center" vertical="top" wrapText="1"/>
    </xf>
    <xf numFmtId="43" fontId="4" fillId="0" borderId="18" xfId="1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vertical="top" wrapText="1"/>
    </xf>
    <xf numFmtId="43" fontId="2" fillId="0" borderId="20" xfId="1" applyFont="1" applyFill="1" applyBorder="1" applyAlignment="1">
      <alignment horizontal="center" vertical="top" wrapText="1"/>
    </xf>
    <xf numFmtId="49" fontId="4" fillId="0" borderId="13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vertical="top" wrapText="1"/>
    </xf>
    <xf numFmtId="43" fontId="4" fillId="0" borderId="23" xfId="1" applyFont="1" applyFill="1" applyBorder="1" applyAlignment="1">
      <alignment horizontal="center" vertical="top" wrapText="1"/>
    </xf>
    <xf numFmtId="0" fontId="2" fillId="0" borderId="20" xfId="1" applyNumberFormat="1" applyFont="1" applyFill="1" applyBorder="1" applyAlignment="1">
      <alignment horizontal="center" vertical="top" wrapText="1"/>
    </xf>
    <xf numFmtId="9" fontId="4" fillId="0" borderId="12" xfId="0" applyNumberFormat="1" applyFont="1" applyFill="1" applyBorder="1" applyAlignment="1">
      <alignment horizontal="center" vertical="top" wrapText="1"/>
    </xf>
    <xf numFmtId="43" fontId="4" fillId="0" borderId="28" xfId="1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vertical="top" wrapText="1"/>
    </xf>
    <xf numFmtId="0" fontId="11" fillId="0" borderId="17" xfId="0" applyFont="1" applyFill="1" applyBorder="1" applyAlignment="1">
      <alignment vertical="top" wrapText="1"/>
    </xf>
    <xf numFmtId="43" fontId="4" fillId="0" borderId="23" xfId="1" applyNumberFormat="1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vertical="top" wrapText="1"/>
    </xf>
    <xf numFmtId="43" fontId="2" fillId="0" borderId="26" xfId="1" applyNumberFormat="1" applyFont="1" applyFill="1" applyBorder="1" applyAlignment="1">
      <alignment horizontal="center" vertical="top" wrapText="1"/>
    </xf>
    <xf numFmtId="3" fontId="4" fillId="0" borderId="13" xfId="0" applyNumberFormat="1" applyFont="1" applyFill="1" applyBorder="1" applyAlignment="1">
      <alignment horizontal="center" vertical="top" wrapText="1"/>
    </xf>
    <xf numFmtId="43" fontId="4" fillId="0" borderId="13" xfId="1" applyFont="1" applyFill="1" applyBorder="1" applyAlignment="1">
      <alignment horizontal="center" vertical="top" wrapText="1"/>
    </xf>
    <xf numFmtId="3" fontId="4" fillId="0" borderId="9" xfId="0" applyNumberFormat="1" applyFont="1" applyFill="1" applyBorder="1" applyAlignment="1">
      <alignment horizontal="center" vertical="top" wrapText="1"/>
    </xf>
    <xf numFmtId="43" fontId="4" fillId="0" borderId="9" xfId="1" applyFont="1" applyFill="1" applyBorder="1" applyAlignment="1">
      <alignment horizontal="center" vertical="top" wrapText="1"/>
    </xf>
    <xf numFmtId="43" fontId="2" fillId="0" borderId="19" xfId="0" applyNumberFormat="1" applyFont="1" applyFill="1" applyBorder="1" applyAlignment="1">
      <alignment horizontal="center" vertical="top" wrapText="1"/>
    </xf>
    <xf numFmtId="9" fontId="10" fillId="0" borderId="9" xfId="0" applyNumberFormat="1" applyFont="1" applyFill="1" applyBorder="1" applyAlignment="1">
      <alignment horizontal="center"/>
    </xf>
    <xf numFmtId="9" fontId="10" fillId="0" borderId="17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 vertical="top" wrapText="1"/>
    </xf>
    <xf numFmtId="43" fontId="4" fillId="0" borderId="9" xfId="1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3" fontId="4" fillId="0" borderId="17" xfId="1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9" fontId="4" fillId="0" borderId="0" xfId="1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7" fillId="0" borderId="0" xfId="0" applyFont="1" applyFill="1"/>
    <xf numFmtId="0" fontId="4" fillId="0" borderId="25" xfId="0" applyFont="1" applyFill="1" applyBorder="1" applyAlignment="1">
      <alignment vertical="top" wrapText="1"/>
    </xf>
    <xf numFmtId="0" fontId="4" fillId="0" borderId="25" xfId="0" applyFont="1" applyFill="1" applyBorder="1" applyAlignment="1">
      <alignment horizontal="center" vertical="top" wrapText="1"/>
    </xf>
    <xf numFmtId="44" fontId="2" fillId="0" borderId="35" xfId="3" applyFont="1" applyFill="1" applyBorder="1" applyAlignment="1">
      <alignment horizontal="center" vertical="top" wrapText="1"/>
    </xf>
    <xf numFmtId="9" fontId="4" fillId="0" borderId="55" xfId="0" applyNumberFormat="1" applyFont="1" applyFill="1" applyBorder="1" applyAlignment="1">
      <alignment horizontal="center" vertical="top" wrapText="1"/>
    </xf>
    <xf numFmtId="9" fontId="4" fillId="0" borderId="14" xfId="2" applyFont="1" applyFill="1" applyBorder="1" applyAlignment="1">
      <alignment horizontal="center" vertical="top" wrapText="1"/>
    </xf>
    <xf numFmtId="43" fontId="4" fillId="0" borderId="9" xfId="2" applyNumberFormat="1" applyFont="1" applyFill="1" applyBorder="1" applyAlignment="1">
      <alignment horizontal="center" vertical="top" wrapText="1"/>
    </xf>
    <xf numFmtId="9" fontId="4" fillId="0" borderId="11" xfId="2" applyFont="1" applyFill="1" applyBorder="1" applyAlignment="1">
      <alignment horizontal="center" vertical="top" wrapText="1"/>
    </xf>
    <xf numFmtId="9" fontId="4" fillId="0" borderId="23" xfId="2" applyFont="1" applyFill="1" applyBorder="1" applyAlignment="1">
      <alignment horizontal="center" vertical="top" wrapText="1"/>
    </xf>
    <xf numFmtId="43" fontId="2" fillId="0" borderId="25" xfId="0" applyNumberFormat="1" applyFont="1" applyFill="1" applyBorder="1" applyAlignment="1">
      <alignment horizontal="center" vertical="top" wrapText="1"/>
    </xf>
    <xf numFmtId="49" fontId="4" fillId="0" borderId="55" xfId="0" applyNumberFormat="1" applyFont="1" applyFill="1" applyBorder="1" applyAlignment="1">
      <alignment horizontal="center" vertical="top" wrapText="1"/>
    </xf>
    <xf numFmtId="43" fontId="4" fillId="0" borderId="9" xfId="0" applyNumberFormat="1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9" fontId="4" fillId="0" borderId="13" xfId="1" applyNumberFormat="1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43" xfId="0" applyFont="1" applyFill="1" applyBorder="1" applyAlignment="1">
      <alignment vertical="top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33" xfId="0" applyFont="1" applyFill="1" applyBorder="1" applyAlignment="1">
      <alignment vertical="top" wrapText="1"/>
    </xf>
    <xf numFmtId="0" fontId="4" fillId="0" borderId="30" xfId="0" applyFont="1" applyFill="1" applyBorder="1" applyAlignment="1">
      <alignment vertical="top" wrapText="1"/>
    </xf>
    <xf numFmtId="0" fontId="4" fillId="0" borderId="29" xfId="0" applyFont="1" applyFill="1" applyBorder="1" applyAlignment="1">
      <alignment vertical="top" wrapText="1"/>
    </xf>
    <xf numFmtId="0" fontId="4" fillId="0" borderId="53" xfId="0" applyFont="1" applyFill="1" applyBorder="1" applyAlignment="1">
      <alignment vertical="top" wrapText="1"/>
    </xf>
    <xf numFmtId="0" fontId="2" fillId="0" borderId="54" xfId="0" applyFont="1" applyFill="1" applyBorder="1" applyAlignment="1">
      <alignment vertical="top" wrapText="1"/>
    </xf>
    <xf numFmtId="43" fontId="4" fillId="0" borderId="17" xfId="0" applyNumberFormat="1" applyFont="1" applyFill="1" applyBorder="1" applyAlignment="1">
      <alignment horizontal="center" vertical="top" wrapText="1"/>
    </xf>
    <xf numFmtId="0" fontId="4" fillId="0" borderId="52" xfId="0" applyFont="1" applyFill="1" applyBorder="1" applyAlignment="1">
      <alignment vertical="top" wrapText="1"/>
    </xf>
    <xf numFmtId="0" fontId="4" fillId="0" borderId="51" xfId="0" applyFont="1" applyFill="1" applyBorder="1" applyAlignment="1">
      <alignment horizontal="center" vertical="top" wrapText="1"/>
    </xf>
    <xf numFmtId="43" fontId="2" fillId="0" borderId="4" xfId="0" applyNumberFormat="1" applyFont="1" applyFill="1" applyBorder="1" applyAlignment="1">
      <alignment horizontal="center" vertical="top" wrapText="1"/>
    </xf>
    <xf numFmtId="43" fontId="2" fillId="0" borderId="2" xfId="1" applyNumberFormat="1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top" wrapText="1"/>
    </xf>
    <xf numFmtId="9" fontId="4" fillId="0" borderId="14" xfId="1" applyNumberFormat="1" applyFont="1" applyFill="1" applyBorder="1" applyAlignment="1">
      <alignment horizontal="center" vertical="top" wrapText="1"/>
    </xf>
    <xf numFmtId="9" fontId="2" fillId="0" borderId="20" xfId="1" applyNumberFormat="1" applyFont="1" applyFill="1" applyBorder="1" applyAlignment="1">
      <alignment horizontal="center" vertical="top" wrapText="1"/>
    </xf>
    <xf numFmtId="44" fontId="2" fillId="0" borderId="0" xfId="3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9" fontId="4" fillId="0" borderId="28" xfId="1" applyNumberFormat="1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vertical="top" wrapText="1"/>
    </xf>
    <xf numFmtId="0" fontId="4" fillId="0" borderId="35" xfId="0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/>
    </xf>
    <xf numFmtId="9" fontId="4" fillId="0" borderId="55" xfId="1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1" fontId="4" fillId="0" borderId="13" xfId="1" applyNumberFormat="1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13" xfId="1" applyNumberFormat="1" applyFont="1" applyFill="1" applyBorder="1" applyAlignment="1">
      <alignment horizontal="center" vertical="top" wrapText="1"/>
    </xf>
    <xf numFmtId="0" fontId="4" fillId="0" borderId="57" xfId="0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2" fillId="0" borderId="57" xfId="0" applyFont="1" applyFill="1" applyBorder="1" applyAlignment="1">
      <alignment vertical="top" wrapText="1"/>
    </xf>
    <xf numFmtId="0" fontId="4" fillId="0" borderId="12" xfId="0" applyNumberFormat="1" applyFont="1" applyFill="1" applyBorder="1" applyAlignment="1">
      <alignment horizontal="center" vertical="top" wrapText="1"/>
    </xf>
    <xf numFmtId="0" fontId="4" fillId="0" borderId="52" xfId="0" applyFont="1" applyFill="1" applyBorder="1" applyAlignment="1">
      <alignment horizontal="center" vertical="top" wrapText="1"/>
    </xf>
    <xf numFmtId="0" fontId="4" fillId="0" borderId="57" xfId="0" applyFont="1" applyFill="1" applyBorder="1" applyAlignment="1">
      <alignment vertical="top" wrapText="1"/>
    </xf>
    <xf numFmtId="0" fontId="2" fillId="0" borderId="32" xfId="0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61" xfId="0" applyFont="1" applyFill="1" applyBorder="1" applyAlignment="1">
      <alignment horizontal="left" vertical="top" wrapText="1"/>
    </xf>
    <xf numFmtId="0" fontId="2" fillId="0" borderId="62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3" fontId="4" fillId="0" borderId="13" xfId="1" applyNumberFormat="1" applyFont="1" applyFill="1" applyBorder="1" applyAlignment="1">
      <alignment horizontal="center" vertical="top" wrapText="1"/>
    </xf>
    <xf numFmtId="3" fontId="4" fillId="0" borderId="17" xfId="0" applyNumberFormat="1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vertical="top" wrapText="1"/>
    </xf>
    <xf numFmtId="0" fontId="2" fillId="0" borderId="44" xfId="0" applyFont="1" applyFill="1" applyBorder="1" applyAlignment="1">
      <alignment vertical="top" wrapText="1"/>
    </xf>
    <xf numFmtId="9" fontId="4" fillId="0" borderId="27" xfId="1" applyNumberFormat="1" applyFont="1" applyFill="1" applyBorder="1" applyAlignment="1">
      <alignment horizontal="center" vertical="top" wrapText="1"/>
    </xf>
    <xf numFmtId="9" fontId="4" fillId="0" borderId="9" xfId="1" applyNumberFormat="1" applyFont="1" applyFill="1" applyBorder="1" applyAlignment="1">
      <alignment horizontal="center" vertical="top" wrapText="1"/>
    </xf>
    <xf numFmtId="9" fontId="4" fillId="0" borderId="17" xfId="1" applyNumberFormat="1" applyFont="1" applyFill="1" applyBorder="1" applyAlignment="1">
      <alignment horizontal="center" vertical="top" wrapText="1"/>
    </xf>
    <xf numFmtId="3" fontId="4" fillId="0" borderId="12" xfId="0" applyNumberFormat="1" applyFont="1" applyFill="1" applyBorder="1" applyAlignment="1">
      <alignment horizontal="center" vertical="top" wrapText="1"/>
    </xf>
    <xf numFmtId="49" fontId="4" fillId="0" borderId="55" xfId="1" applyNumberFormat="1" applyFont="1" applyFill="1" applyBorder="1" applyAlignment="1">
      <alignment horizontal="center" vertical="top" wrapText="1"/>
    </xf>
    <xf numFmtId="0" fontId="0" fillId="0" borderId="5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9" fontId="4" fillId="0" borderId="12" xfId="0" applyNumberFormat="1" applyFont="1" applyFill="1" applyBorder="1" applyAlignment="1">
      <alignment horizontal="center" vertical="top" wrapText="1"/>
    </xf>
    <xf numFmtId="43" fontId="2" fillId="0" borderId="2" xfId="1" applyFont="1" applyFill="1" applyBorder="1" applyAlignment="1">
      <alignment horizontal="center" vertical="top" wrapText="1"/>
    </xf>
    <xf numFmtId="43" fontId="2" fillId="0" borderId="26" xfId="1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0" fillId="0" borderId="9" xfId="0" applyFill="1" applyBorder="1"/>
    <xf numFmtId="0" fontId="4" fillId="0" borderId="56" xfId="0" applyFont="1" applyFill="1" applyBorder="1" applyAlignment="1">
      <alignment vertical="top" wrapText="1"/>
    </xf>
    <xf numFmtId="0" fontId="16" fillId="0" borderId="0" xfId="0" applyFont="1" applyFill="1" applyAlignment="1">
      <alignment horizontal="center"/>
    </xf>
    <xf numFmtId="9" fontId="4" fillId="0" borderId="9" xfId="2" applyFont="1" applyFill="1" applyBorder="1" applyAlignment="1">
      <alignment horizontal="center" vertical="top" wrapText="1"/>
    </xf>
    <xf numFmtId="9" fontId="4" fillId="0" borderId="17" xfId="2" applyFont="1" applyFill="1" applyBorder="1" applyAlignment="1">
      <alignment horizontal="center" vertical="top" wrapText="1"/>
    </xf>
    <xf numFmtId="0" fontId="16" fillId="0" borderId="30" xfId="0" applyFont="1" applyFill="1" applyBorder="1"/>
    <xf numFmtId="0" fontId="0" fillId="0" borderId="29" xfId="0" applyFill="1" applyBorder="1"/>
    <xf numFmtId="0" fontId="4" fillId="0" borderId="55" xfId="0" applyFont="1" applyFill="1" applyBorder="1" applyAlignment="1">
      <alignment horizontal="center" vertical="top" wrapText="1"/>
    </xf>
    <xf numFmtId="0" fontId="16" fillId="0" borderId="55" xfId="0" applyFont="1" applyFill="1" applyBorder="1" applyAlignment="1">
      <alignment horizontal="center"/>
    </xf>
    <xf numFmtId="44" fontId="4" fillId="0" borderId="55" xfId="3" applyFont="1" applyFill="1" applyBorder="1" applyAlignment="1">
      <alignment horizontal="center" vertical="top" wrapText="1"/>
    </xf>
    <xf numFmtId="43" fontId="4" fillId="0" borderId="58" xfId="1" applyNumberFormat="1" applyFont="1" applyFill="1" applyBorder="1" applyAlignment="1">
      <alignment horizontal="center" vertical="top" wrapText="1"/>
    </xf>
    <xf numFmtId="44" fontId="4" fillId="0" borderId="9" xfId="0" applyNumberFormat="1" applyFont="1" applyFill="1" applyBorder="1" applyAlignment="1">
      <alignment horizontal="center" vertical="top" wrapText="1"/>
    </xf>
    <xf numFmtId="164" fontId="4" fillId="0" borderId="13" xfId="2" applyNumberFormat="1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9" fontId="4" fillId="0" borderId="13" xfId="2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left" vertical="top" wrapText="1"/>
    </xf>
    <xf numFmtId="9" fontId="4" fillId="0" borderId="55" xfId="2" applyFont="1" applyFill="1" applyBorder="1" applyAlignment="1">
      <alignment horizontal="center" vertical="top" wrapText="1"/>
    </xf>
    <xf numFmtId="10" fontId="4" fillId="0" borderId="13" xfId="1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vertical="top" wrapText="1"/>
    </xf>
    <xf numFmtId="44" fontId="2" fillId="5" borderId="24" xfId="0" applyNumberFormat="1" applyFont="1" applyFill="1" applyBorder="1" applyAlignment="1">
      <alignment vertical="top" wrapText="1"/>
    </xf>
    <xf numFmtId="1" fontId="0" fillId="5" borderId="4" xfId="2" applyNumberFormat="1" applyFont="1" applyFill="1" applyBorder="1" applyAlignment="1">
      <alignment horizontal="center"/>
    </xf>
    <xf numFmtId="9" fontId="2" fillId="5" borderId="8" xfId="0" applyNumberFormat="1" applyFont="1" applyFill="1" applyBorder="1" applyAlignment="1">
      <alignment horizontal="center" vertical="top" wrapText="1"/>
    </xf>
    <xf numFmtId="9" fontId="2" fillId="5" borderId="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4" fontId="4" fillId="5" borderId="9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9" fontId="2" fillId="5" borderId="4" xfId="2" applyNumberFormat="1" applyFont="1" applyFill="1" applyBorder="1" applyAlignment="1">
      <alignment horizontal="center" vertical="top" wrapText="1"/>
    </xf>
    <xf numFmtId="9" fontId="2" fillId="5" borderId="3" xfId="2" applyNumberFormat="1" applyFont="1" applyFill="1" applyBorder="1" applyAlignment="1">
      <alignment horizontal="center" vertical="top" wrapText="1"/>
    </xf>
    <xf numFmtId="10" fontId="2" fillId="5" borderId="4" xfId="2" applyNumberFormat="1" applyFont="1" applyFill="1" applyBorder="1" applyAlignment="1">
      <alignment horizontal="center" vertical="top" wrapText="1"/>
    </xf>
    <xf numFmtId="0" fontId="0" fillId="5" borderId="8" xfId="0" applyNumberFormat="1" applyFill="1" applyBorder="1" applyAlignment="1">
      <alignment horizontal="center"/>
    </xf>
    <xf numFmtId="10" fontId="0" fillId="5" borderId="4" xfId="2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 vertical="top" wrapText="1"/>
    </xf>
    <xf numFmtId="3" fontId="4" fillId="0" borderId="12" xfId="1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46" xfId="0" applyFont="1" applyFill="1" applyBorder="1" applyAlignment="1">
      <alignment vertical="top" wrapText="1"/>
    </xf>
    <xf numFmtId="0" fontId="4" fillId="0" borderId="61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0" fontId="11" fillId="0" borderId="59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35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vertical="top" wrapText="1"/>
    </xf>
    <xf numFmtId="0" fontId="4" fillId="0" borderId="61" xfId="0" applyFont="1" applyFill="1" applyBorder="1" applyAlignment="1">
      <alignment vertical="top" wrapText="1"/>
    </xf>
    <xf numFmtId="0" fontId="11" fillId="0" borderId="64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vertical="top" wrapText="1"/>
    </xf>
    <xf numFmtId="0" fontId="4" fillId="0" borderId="6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6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vertical="top" wrapText="1"/>
    </xf>
    <xf numFmtId="44" fontId="2" fillId="0" borderId="3" xfId="3" applyFont="1" applyFill="1" applyBorder="1" applyAlignment="1">
      <alignment horizontal="center" vertical="top" wrapText="1"/>
    </xf>
    <xf numFmtId="43" fontId="2" fillId="0" borderId="35" xfId="0" applyNumberFormat="1" applyFont="1" applyFill="1" applyBorder="1" applyAlignment="1">
      <alignment horizontal="center" vertical="top" wrapText="1"/>
    </xf>
    <xf numFmtId="9" fontId="2" fillId="0" borderId="35" xfId="0" applyNumberFormat="1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vertical="top" wrapText="1"/>
    </xf>
    <xf numFmtId="0" fontId="4" fillId="0" borderId="47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9" fontId="4" fillId="0" borderId="27" xfId="0" applyNumberFormat="1" applyFont="1" applyFill="1" applyBorder="1" applyAlignment="1">
      <alignment horizontal="center" vertical="top" wrapText="1"/>
    </xf>
    <xf numFmtId="44" fontId="2" fillId="0" borderId="20" xfId="1" applyNumberFormat="1" applyFont="1" applyFill="1" applyBorder="1" applyAlignment="1">
      <alignment horizontal="center" vertical="top" wrapText="1"/>
    </xf>
    <xf numFmtId="44" fontId="4" fillId="0" borderId="13" xfId="1" applyNumberFormat="1" applyFont="1" applyFill="1" applyBorder="1" applyAlignment="1">
      <alignment horizontal="center" vertical="top" wrapText="1"/>
    </xf>
    <xf numFmtId="43" fontId="2" fillId="0" borderId="52" xfId="0" applyNumberFormat="1" applyFont="1" applyFill="1" applyBorder="1" applyAlignment="1">
      <alignment horizontal="center" vertical="top" wrapText="1"/>
    </xf>
    <xf numFmtId="44" fontId="2" fillId="0" borderId="52" xfId="0" applyNumberFormat="1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vertical="top" wrapText="1"/>
    </xf>
    <xf numFmtId="0" fontId="11" fillId="0" borderId="24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vertical="top" wrapText="1"/>
    </xf>
    <xf numFmtId="43" fontId="2" fillId="0" borderId="3" xfId="0" applyNumberFormat="1" applyFont="1" applyFill="1" applyBorder="1" applyAlignment="1">
      <alignment horizontal="center" vertical="top" wrapText="1"/>
    </xf>
    <xf numFmtId="44" fontId="2" fillId="0" borderId="52" xfId="3" applyFont="1" applyFill="1" applyBorder="1" applyAlignment="1">
      <alignment horizontal="center" vertical="top" wrapText="1"/>
    </xf>
    <xf numFmtId="44" fontId="0" fillId="0" borderId="65" xfId="0" applyNumberFormat="1" applyBorder="1"/>
    <xf numFmtId="44" fontId="0" fillId="0" borderId="27" xfId="0" applyNumberFormat="1" applyBorder="1"/>
    <xf numFmtId="44" fontId="0" fillId="0" borderId="9" xfId="0" applyNumberFormat="1" applyBorder="1"/>
    <xf numFmtId="44" fontId="4" fillId="0" borderId="14" xfId="1" applyNumberFormat="1" applyFont="1" applyFill="1" applyBorder="1" applyAlignment="1">
      <alignment horizontal="center" vertical="top" wrapText="1"/>
    </xf>
    <xf numFmtId="44" fontId="4" fillId="0" borderId="11" xfId="1" applyNumberFormat="1" applyFont="1" applyFill="1" applyBorder="1" applyAlignment="1">
      <alignment horizontal="center" vertical="top" wrapText="1"/>
    </xf>
    <xf numFmtId="44" fontId="4" fillId="0" borderId="13" xfId="3" applyNumberFormat="1" applyFont="1" applyFill="1" applyBorder="1" applyAlignment="1">
      <alignment horizontal="center" vertical="top" wrapText="1"/>
    </xf>
    <xf numFmtId="44" fontId="4" fillId="0" borderId="9" xfId="3" applyNumberFormat="1" applyFont="1" applyFill="1" applyBorder="1" applyAlignment="1">
      <alignment horizontal="center" vertical="top" wrapText="1"/>
    </xf>
    <xf numFmtId="44" fontId="4" fillId="0" borderId="17" xfId="3" applyNumberFormat="1" applyFont="1" applyFill="1" applyBorder="1" applyAlignment="1">
      <alignment horizontal="center" vertical="top" wrapText="1"/>
    </xf>
    <xf numFmtId="44" fontId="2" fillId="0" borderId="35" xfId="3" applyNumberFormat="1" applyFont="1" applyFill="1" applyBorder="1" applyAlignment="1">
      <alignment horizontal="center" vertical="top" wrapText="1"/>
    </xf>
    <xf numFmtId="44" fontId="4" fillId="0" borderId="13" xfId="0" applyNumberFormat="1" applyFont="1" applyFill="1" applyBorder="1" applyAlignment="1">
      <alignment horizontal="center" vertical="top" wrapText="1"/>
    </xf>
    <xf numFmtId="44" fontId="4" fillId="0" borderId="17" xfId="0" applyNumberFormat="1" applyFont="1" applyFill="1" applyBorder="1" applyAlignment="1">
      <alignment horizontal="center" vertical="top" wrapText="1"/>
    </xf>
    <xf numFmtId="44" fontId="2" fillId="0" borderId="35" xfId="0" applyNumberFormat="1" applyFont="1" applyFill="1" applyBorder="1" applyAlignment="1">
      <alignment horizontal="center" vertical="top" wrapText="1"/>
    </xf>
    <xf numFmtId="49" fontId="4" fillId="0" borderId="27" xfId="1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0" fontId="4" fillId="5" borderId="63" xfId="0" applyFont="1" applyFill="1" applyBorder="1" applyAlignment="1">
      <alignment horizontal="center" vertical="top" wrapText="1"/>
    </xf>
    <xf numFmtId="0" fontId="4" fillId="5" borderId="43" xfId="0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horizontal="center" vertical="top" wrapText="1"/>
    </xf>
    <xf numFmtId="0" fontId="4" fillId="5" borderId="61" xfId="0" applyFont="1" applyFill="1" applyBorder="1" applyAlignment="1">
      <alignment horizontal="center" vertical="top" wrapText="1"/>
    </xf>
    <xf numFmtId="0" fontId="4" fillId="5" borderId="31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46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top" wrapText="1"/>
    </xf>
    <xf numFmtId="0" fontId="2" fillId="0" borderId="37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vertical="top" wrapText="1"/>
    </xf>
    <xf numFmtId="0" fontId="2" fillId="0" borderId="51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24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 wrapText="1"/>
    </xf>
    <xf numFmtId="0" fontId="4" fillId="0" borderId="48" xfId="0" applyFont="1" applyFill="1" applyBorder="1" applyAlignment="1">
      <alignment vertical="top" wrapText="1"/>
    </xf>
    <xf numFmtId="0" fontId="4" fillId="0" borderId="32" xfId="0" applyFont="1" applyFill="1" applyBorder="1" applyAlignment="1">
      <alignment vertical="top" wrapText="1"/>
    </xf>
    <xf numFmtId="0" fontId="2" fillId="0" borderId="59" xfId="0" applyFont="1" applyFill="1" applyBorder="1" applyAlignment="1">
      <alignment vertical="top" wrapText="1"/>
    </xf>
    <xf numFmtId="0" fontId="2" fillId="0" borderId="32" xfId="0" applyFont="1" applyFill="1" applyBorder="1" applyAlignment="1">
      <alignment vertical="top" wrapText="1"/>
    </xf>
    <xf numFmtId="0" fontId="4" fillId="0" borderId="46" xfId="0" applyFont="1" applyFill="1" applyBorder="1" applyAlignment="1">
      <alignment vertical="top" wrapText="1"/>
    </xf>
    <xf numFmtId="0" fontId="4" fillId="0" borderId="43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0" fontId="11" fillId="0" borderId="48" xfId="0" applyFont="1" applyFill="1" applyBorder="1" applyAlignment="1">
      <alignment horizontal="center" vertical="top" wrapText="1"/>
    </xf>
    <xf numFmtId="0" fontId="11" fillId="0" borderId="32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2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vertical="top" wrapText="1"/>
    </xf>
    <xf numFmtId="0" fontId="4" fillId="0" borderId="3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 wrapText="1"/>
    </xf>
    <xf numFmtId="0" fontId="2" fillId="0" borderId="59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vertical="top" wrapText="1"/>
    </xf>
    <xf numFmtId="0" fontId="2" fillId="5" borderId="29" xfId="0" applyFont="1" applyFill="1" applyBorder="1" applyAlignment="1">
      <alignment vertical="top" wrapText="1"/>
    </xf>
    <xf numFmtId="0" fontId="0" fillId="5" borderId="29" xfId="0" applyFill="1" applyBorder="1"/>
    <xf numFmtId="0" fontId="2" fillId="5" borderId="8" xfId="0" quotePrefix="1" applyFont="1" applyFill="1" applyBorder="1" applyAlignment="1">
      <alignment horizontal="center" vertical="top" wrapText="1"/>
    </xf>
    <xf numFmtId="0" fontId="8" fillId="0" borderId="33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vertical="top" wrapText="1"/>
    </xf>
    <xf numFmtId="0" fontId="4" fillId="0" borderId="50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4" fillId="0" borderId="3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4" fillId="0" borderId="63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0" fontId="11" fillId="0" borderId="59" xfId="0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7" borderId="8" xfId="0" applyFont="1" applyFill="1" applyBorder="1" applyAlignment="1">
      <alignment vertical="top" wrapText="1"/>
    </xf>
    <xf numFmtId="0" fontId="2" fillId="7" borderId="24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 wrapText="1"/>
    </xf>
    <xf numFmtId="0" fontId="11" fillId="0" borderId="1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center" vertical="top" wrapText="1"/>
    </xf>
    <xf numFmtId="0" fontId="2" fillId="7" borderId="8" xfId="0" quotePrefix="1" applyFont="1" applyFill="1" applyBorder="1" applyAlignment="1">
      <alignment horizontal="center" vertical="top" wrapText="1"/>
    </xf>
    <xf numFmtId="0" fontId="2" fillId="7" borderId="24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8" fillId="0" borderId="52" xfId="0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46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vertical="top" wrapText="1"/>
    </xf>
    <xf numFmtId="0" fontId="4" fillId="0" borderId="27" xfId="0" applyFont="1" applyFill="1" applyBorder="1" applyAlignment="1">
      <alignment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2" fillId="5" borderId="24" xfId="0" applyFont="1" applyFill="1" applyBorder="1" applyAlignment="1">
      <alignment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59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vertical="top" wrapText="1"/>
    </xf>
    <xf numFmtId="0" fontId="2" fillId="5" borderId="30" xfId="0" applyFont="1" applyFill="1" applyBorder="1" applyAlignment="1">
      <alignment vertical="top" wrapText="1"/>
    </xf>
    <xf numFmtId="0" fontId="4" fillId="0" borderId="52" xfId="0" applyFont="1" applyFill="1" applyBorder="1" applyAlignment="1">
      <alignment vertical="top" wrapText="1"/>
    </xf>
    <xf numFmtId="0" fontId="4" fillId="0" borderId="51" xfId="0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 wrapText="1"/>
    </xf>
    <xf numFmtId="0" fontId="19" fillId="5" borderId="8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2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7" borderId="8" xfId="0" applyFont="1" applyFill="1" applyBorder="1" applyAlignment="1">
      <alignment horizontal="center" vertical="top" wrapText="1"/>
    </xf>
    <xf numFmtId="0" fontId="12" fillId="7" borderId="24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24" xfId="0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56" xfId="0" applyFont="1" applyFill="1" applyBorder="1" applyAlignment="1">
      <alignment horizontal="center" vertical="top" wrapText="1"/>
    </xf>
    <xf numFmtId="0" fontId="4" fillId="0" borderId="57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2" fillId="5" borderId="24" xfId="0" quotePrefix="1" applyFont="1" applyFill="1" applyBorder="1" applyAlignment="1">
      <alignment horizontal="center" vertical="top" wrapText="1"/>
    </xf>
    <xf numFmtId="0" fontId="2" fillId="5" borderId="3" xfId="0" quotePrefix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" fillId="7" borderId="8" xfId="0" applyFont="1" applyFill="1" applyBorder="1" applyAlignment="1">
      <alignment horizontal="left" vertical="top" wrapText="1"/>
    </xf>
    <xf numFmtId="0" fontId="1" fillId="7" borderId="24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41" xfId="0" applyFont="1" applyFill="1" applyBorder="1" applyAlignment="1">
      <alignment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45" xfId="0" applyFont="1" applyFill="1" applyBorder="1" applyAlignment="1">
      <alignment vertical="top" wrapText="1"/>
    </xf>
    <xf numFmtId="0" fontId="4" fillId="0" borderId="44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vertical="top" wrapText="1"/>
    </xf>
    <xf numFmtId="0" fontId="0" fillId="3" borderId="3" xfId="0" applyFill="1" applyBorder="1"/>
    <xf numFmtId="0" fontId="2" fillId="3" borderId="8" xfId="0" applyFont="1" applyFill="1" applyBorder="1" applyAlignment="1">
      <alignment vertical="top" wrapText="1"/>
    </xf>
    <xf numFmtId="0" fontId="0" fillId="3" borderId="24" xfId="0" applyFill="1" applyBorder="1"/>
    <xf numFmtId="0" fontId="2" fillId="0" borderId="60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4" fillId="0" borderId="3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3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15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5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22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</cellXfs>
  <cellStyles count="4">
    <cellStyle name="Moeda" xfId="3" builtinId="4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08"/>
  <sheetViews>
    <sheetView tabSelected="1" zoomScaleSheetLayoutView="100" workbookViewId="0">
      <selection activeCell="N398" sqref="N398"/>
    </sheetView>
  </sheetViews>
  <sheetFormatPr defaultRowHeight="15"/>
  <cols>
    <col min="2" max="2" width="45" customWidth="1"/>
    <col min="3" max="3" width="15.140625" customWidth="1"/>
    <col min="5" max="5" width="12.85546875" customWidth="1"/>
    <col min="7" max="7" width="6.85546875" customWidth="1"/>
    <col min="8" max="8" width="8.140625" customWidth="1"/>
    <col min="9" max="9" width="16.42578125" customWidth="1"/>
    <col min="10" max="10" width="14.5703125" customWidth="1"/>
    <col min="11" max="11" width="22.140625" customWidth="1"/>
    <col min="13" max="13" width="15.42578125" bestFit="1" customWidth="1"/>
  </cols>
  <sheetData>
    <row r="1" spans="1:13" ht="15.75" thickBot="1"/>
    <row r="2" spans="1:13" ht="19.5" customHeight="1" thickBot="1">
      <c r="B2" s="565" t="s">
        <v>96</v>
      </c>
      <c r="C2" s="566"/>
      <c r="D2" s="566"/>
      <c r="E2" s="566"/>
      <c r="F2" s="566"/>
      <c r="G2" s="566"/>
      <c r="H2" s="566"/>
      <c r="I2" s="566"/>
      <c r="J2" s="566"/>
      <c r="K2" s="567"/>
    </row>
    <row r="3" spans="1:13" ht="15.75" customHeight="1" thickBot="1">
      <c r="B3" s="705" t="s">
        <v>100</v>
      </c>
      <c r="C3" s="706"/>
      <c r="D3" s="706"/>
      <c r="E3" s="706"/>
      <c r="F3" s="706"/>
      <c r="G3" s="703"/>
      <c r="H3" s="704"/>
      <c r="I3" s="111" t="s">
        <v>523</v>
      </c>
      <c r="J3" s="126">
        <f>J16+J25+J32+J47+J54+J61+J68+J83+J90</f>
        <v>16615810.502037309</v>
      </c>
      <c r="K3" s="113"/>
    </row>
    <row r="4" spans="1:13" ht="15.75" customHeight="1" thickBot="1">
      <c r="B4" s="616" t="s">
        <v>745</v>
      </c>
      <c r="C4" s="617"/>
      <c r="D4" s="617"/>
      <c r="E4" s="617"/>
      <c r="F4" s="617"/>
      <c r="G4" s="617"/>
      <c r="H4" s="617"/>
      <c r="I4" s="617"/>
      <c r="J4" s="617"/>
      <c r="K4" s="618"/>
    </row>
    <row r="5" spans="1:13" ht="15.75" customHeight="1" thickBot="1">
      <c r="B5" s="616" t="s">
        <v>102</v>
      </c>
      <c r="C5" s="617"/>
      <c r="D5" s="617"/>
      <c r="E5" s="617"/>
      <c r="F5" s="617"/>
      <c r="G5" s="617"/>
      <c r="H5" s="618"/>
      <c r="I5" s="616" t="s">
        <v>721</v>
      </c>
      <c r="J5" s="617"/>
      <c r="K5" s="618"/>
    </row>
    <row r="6" spans="1:13" ht="15.75" customHeight="1" thickBot="1">
      <c r="B6" s="137" t="s">
        <v>94</v>
      </c>
      <c r="C6" s="612" t="s">
        <v>95</v>
      </c>
      <c r="D6" s="613"/>
      <c r="E6" s="613"/>
      <c r="F6" s="613"/>
      <c r="G6" s="613"/>
      <c r="H6" s="614"/>
      <c r="I6" s="138" t="s">
        <v>97</v>
      </c>
      <c r="J6" s="139" t="s">
        <v>98</v>
      </c>
      <c r="K6" s="140" t="s">
        <v>99</v>
      </c>
    </row>
    <row r="7" spans="1:13" ht="15.75" thickBot="1">
      <c r="B7" s="137" t="s">
        <v>528</v>
      </c>
      <c r="C7" s="621" t="s">
        <v>530</v>
      </c>
      <c r="D7" s="622"/>
      <c r="E7" s="622"/>
      <c r="F7" s="622"/>
      <c r="G7" s="622"/>
      <c r="H7" s="623"/>
      <c r="I7" s="141" t="s">
        <v>527</v>
      </c>
      <c r="J7" s="142" t="s">
        <v>527</v>
      </c>
      <c r="K7" s="143" t="s">
        <v>527</v>
      </c>
    </row>
    <row r="8" spans="1:13" ht="15.75" thickBot="1">
      <c r="B8" s="9"/>
      <c r="C8" s="17"/>
      <c r="D8" s="17"/>
      <c r="E8" s="17"/>
      <c r="F8" s="17"/>
      <c r="G8" s="17"/>
      <c r="H8" s="17"/>
      <c r="I8" s="56"/>
      <c r="J8" s="17"/>
      <c r="K8" s="17"/>
    </row>
    <row r="9" spans="1:13" ht="16.5" thickBot="1">
      <c r="A9" s="33"/>
      <c r="B9" s="662" t="s">
        <v>323</v>
      </c>
      <c r="C9" s="663"/>
      <c r="D9" s="663"/>
      <c r="E9" s="663"/>
      <c r="F9" s="663"/>
      <c r="G9" s="663"/>
      <c r="H9" s="663"/>
      <c r="I9" s="663"/>
      <c r="J9" s="663"/>
      <c r="K9" s="664"/>
    </row>
    <row r="10" spans="1:13" ht="15.75" thickBot="1">
      <c r="B10" s="571" t="s">
        <v>101</v>
      </c>
      <c r="C10" s="611"/>
      <c r="D10" s="611"/>
      <c r="E10" s="611"/>
      <c r="F10" s="611"/>
      <c r="G10" s="611"/>
      <c r="H10" s="611"/>
      <c r="I10" s="611"/>
      <c r="J10" s="611"/>
      <c r="K10" s="572"/>
    </row>
    <row r="11" spans="1:13" ht="15.75" customHeight="1" thickBot="1">
      <c r="B11" s="499" t="s">
        <v>0</v>
      </c>
      <c r="C11" s="500"/>
      <c r="D11" s="23" t="s">
        <v>1</v>
      </c>
      <c r="E11" s="23" t="s">
        <v>2</v>
      </c>
      <c r="F11" s="499" t="s">
        <v>3</v>
      </c>
      <c r="G11" s="500"/>
      <c r="H11" s="211" t="s">
        <v>4</v>
      </c>
      <c r="I11" s="221" t="s">
        <v>103</v>
      </c>
      <c r="J11" s="23" t="s">
        <v>5</v>
      </c>
      <c r="K11" s="23" t="s">
        <v>6</v>
      </c>
      <c r="M11" s="127"/>
    </row>
    <row r="12" spans="1:13">
      <c r="B12" s="697" t="s">
        <v>104</v>
      </c>
      <c r="C12" s="696"/>
      <c r="D12" s="236"/>
      <c r="E12" s="236" t="s">
        <v>141</v>
      </c>
      <c r="F12" s="695"/>
      <c r="G12" s="696"/>
      <c r="H12" s="236">
        <v>2018</v>
      </c>
      <c r="I12" s="237">
        <v>1</v>
      </c>
      <c r="J12" s="238">
        <v>1449250.8</v>
      </c>
      <c r="K12" s="239"/>
    </row>
    <row r="13" spans="1:13">
      <c r="B13" s="538" t="s">
        <v>320</v>
      </c>
      <c r="C13" s="539"/>
      <c r="D13" s="219" t="s">
        <v>8</v>
      </c>
      <c r="E13" s="219" t="s">
        <v>142</v>
      </c>
      <c r="F13" s="508" t="s">
        <v>7</v>
      </c>
      <c r="G13" s="508"/>
      <c r="H13" s="219">
        <v>2019</v>
      </c>
      <c r="I13" s="35">
        <v>1</v>
      </c>
      <c r="J13" s="121">
        <f>J12*6.32%+(J12)</f>
        <v>1540843.45056</v>
      </c>
      <c r="K13" s="38"/>
    </row>
    <row r="14" spans="1:13">
      <c r="B14" s="568"/>
      <c r="C14" s="526"/>
      <c r="D14" s="219"/>
      <c r="E14" s="219" t="s">
        <v>33</v>
      </c>
      <c r="F14" s="526"/>
      <c r="G14" s="526"/>
      <c r="H14" s="219">
        <v>2020</v>
      </c>
      <c r="I14" s="35">
        <v>1</v>
      </c>
      <c r="J14" s="121">
        <f>J13*6.32%+(J13)</f>
        <v>1638224.7566353921</v>
      </c>
      <c r="K14" s="38"/>
    </row>
    <row r="15" spans="1:13" ht="15.75" thickBot="1">
      <c r="B15" s="527"/>
      <c r="C15" s="528"/>
      <c r="D15" s="213"/>
      <c r="E15" s="168"/>
      <c r="F15" s="529"/>
      <c r="G15" s="529"/>
      <c r="H15" s="168">
        <v>2021</v>
      </c>
      <c r="I15" s="41">
        <v>1</v>
      </c>
      <c r="J15" s="122">
        <f>J14*6.32%+(J14)</f>
        <v>1741760.5612547488</v>
      </c>
      <c r="K15" s="42"/>
    </row>
    <row r="16" spans="1:13" ht="15.75" thickBot="1">
      <c r="B16" s="512"/>
      <c r="C16" s="586"/>
      <c r="D16" s="169"/>
      <c r="E16" s="212"/>
      <c r="F16" s="578"/>
      <c r="G16" s="578"/>
      <c r="H16" s="583" t="s">
        <v>9</v>
      </c>
      <c r="I16" s="583"/>
      <c r="J16" s="240">
        <f>SUM(J12:J15)</f>
        <v>6370079.5684501417</v>
      </c>
      <c r="K16" s="43"/>
    </row>
    <row r="17" spans="2:11" ht="15.75" thickBot="1">
      <c r="B17" s="9"/>
      <c r="C17" s="9"/>
      <c r="D17" s="10"/>
      <c r="E17" s="11"/>
      <c r="F17" s="10"/>
      <c r="G17" s="10"/>
      <c r="H17" s="57"/>
      <c r="I17" s="57"/>
      <c r="J17" s="13"/>
      <c r="K17" s="13"/>
    </row>
    <row r="18" spans="2:11" ht="16.5" thickBot="1">
      <c r="B18" s="662" t="s">
        <v>324</v>
      </c>
      <c r="C18" s="663"/>
      <c r="D18" s="663"/>
      <c r="E18" s="663"/>
      <c r="F18" s="663"/>
      <c r="G18" s="663"/>
      <c r="H18" s="663"/>
      <c r="I18" s="663"/>
      <c r="J18" s="663"/>
      <c r="K18" s="664"/>
    </row>
    <row r="19" spans="2:11" ht="15" customHeight="1">
      <c r="B19" s="590" t="s">
        <v>0</v>
      </c>
      <c r="C19" s="591"/>
      <c r="D19" s="97" t="s">
        <v>1</v>
      </c>
      <c r="E19" s="97" t="s">
        <v>2</v>
      </c>
      <c r="F19" s="590" t="s">
        <v>3</v>
      </c>
      <c r="G19" s="591"/>
      <c r="H19" s="224" t="s">
        <v>4</v>
      </c>
      <c r="I19" s="225" t="s">
        <v>103</v>
      </c>
      <c r="J19" s="97" t="s">
        <v>5</v>
      </c>
      <c r="K19" s="97" t="s">
        <v>6</v>
      </c>
    </row>
    <row r="20" spans="2:11" ht="0.75" customHeight="1" thickBot="1">
      <c r="B20" s="241"/>
      <c r="C20" s="242"/>
      <c r="D20" s="243"/>
      <c r="E20" s="243"/>
      <c r="F20" s="241"/>
      <c r="G20" s="242"/>
      <c r="H20" s="244"/>
      <c r="I20" s="242"/>
      <c r="J20" s="243"/>
      <c r="K20" s="243"/>
    </row>
    <row r="21" spans="2:11">
      <c r="B21" s="592" t="s">
        <v>21</v>
      </c>
      <c r="C21" s="507"/>
      <c r="D21" s="201"/>
      <c r="E21" s="165"/>
      <c r="F21" s="554"/>
      <c r="G21" s="507"/>
      <c r="H21" s="165">
        <v>2018</v>
      </c>
      <c r="I21" s="245" t="s">
        <v>122</v>
      </c>
      <c r="J21" s="123">
        <v>2037396.59</v>
      </c>
      <c r="K21" s="246">
        <v>0</v>
      </c>
    </row>
    <row r="22" spans="2:11">
      <c r="B22" s="538" t="s">
        <v>664</v>
      </c>
      <c r="C22" s="539"/>
      <c r="D22" s="203" t="s">
        <v>8</v>
      </c>
      <c r="E22" s="219" t="s">
        <v>10</v>
      </c>
      <c r="F22" s="533" t="s">
        <v>10</v>
      </c>
      <c r="G22" s="508"/>
      <c r="H22" s="219">
        <v>2019</v>
      </c>
      <c r="I22" s="247" t="s">
        <v>122</v>
      </c>
      <c r="J22" s="121">
        <f>J21*6.32%+(J21)</f>
        <v>2166160.054488</v>
      </c>
      <c r="K22" s="248"/>
    </row>
    <row r="23" spans="2:11">
      <c r="B23" s="568"/>
      <c r="C23" s="526"/>
      <c r="D23" s="203"/>
      <c r="E23" s="219" t="s">
        <v>48</v>
      </c>
      <c r="F23" s="548"/>
      <c r="G23" s="526"/>
      <c r="H23" s="219">
        <v>2020</v>
      </c>
      <c r="I23" s="247" t="s">
        <v>122</v>
      </c>
      <c r="J23" s="121">
        <f>J22*6.32%+(J22)</f>
        <v>2303061.3699316415</v>
      </c>
      <c r="K23" s="248"/>
    </row>
    <row r="24" spans="2:11" ht="15.75" thickBot="1">
      <c r="B24" s="527"/>
      <c r="C24" s="528"/>
      <c r="D24" s="249"/>
      <c r="E24" s="168"/>
      <c r="F24" s="698"/>
      <c r="G24" s="529"/>
      <c r="H24" s="168">
        <v>2021</v>
      </c>
      <c r="I24" s="250" t="s">
        <v>122</v>
      </c>
      <c r="J24" s="122">
        <f>J23*6.32%+(J23)</f>
        <v>2448614.8485113215</v>
      </c>
      <c r="K24" s="251">
        <v>0</v>
      </c>
    </row>
    <row r="25" spans="2:11" ht="15.75" thickBot="1">
      <c r="B25" s="512"/>
      <c r="C25" s="586"/>
      <c r="D25" s="252"/>
      <c r="E25" s="212"/>
      <c r="F25" s="669"/>
      <c r="G25" s="578"/>
      <c r="H25" s="583" t="s">
        <v>9</v>
      </c>
      <c r="I25" s="583"/>
      <c r="J25" s="240">
        <f>SUM(J21:J24)</f>
        <v>8955232.8629309628</v>
      </c>
      <c r="K25" s="253">
        <f>SUM(K21:K24)</f>
        <v>0</v>
      </c>
    </row>
    <row r="26" spans="2:11">
      <c r="B26" s="9"/>
      <c r="C26" s="9"/>
      <c r="D26" s="10"/>
      <c r="E26" s="11"/>
      <c r="F26" s="10"/>
      <c r="G26" s="10"/>
      <c r="H26" s="57"/>
      <c r="I26" s="57"/>
      <c r="J26" s="30"/>
      <c r="K26" s="13"/>
    </row>
    <row r="27" spans="2:11" s="33" customFormat="1" ht="15" customHeight="1">
      <c r="B27" s="693"/>
      <c r="C27" s="693"/>
      <c r="D27" s="194"/>
      <c r="E27" s="194"/>
      <c r="F27" s="693"/>
      <c r="G27" s="693"/>
      <c r="H27" s="194"/>
      <c r="I27" s="194"/>
      <c r="J27" s="193"/>
      <c r="K27" s="193"/>
    </row>
    <row r="28" spans="2:11" s="33" customFormat="1">
      <c r="B28" s="689"/>
      <c r="C28" s="689"/>
      <c r="D28" s="4"/>
      <c r="E28" s="4"/>
      <c r="F28" s="689"/>
      <c r="G28" s="689"/>
      <c r="H28" s="4"/>
      <c r="I28" s="61"/>
      <c r="J28" s="178"/>
      <c r="K28" s="14"/>
    </row>
    <row r="29" spans="2:11" s="33" customFormat="1">
      <c r="B29" s="700"/>
      <c r="C29" s="700"/>
      <c r="D29" s="4"/>
      <c r="E29" s="4"/>
      <c r="F29" s="699"/>
      <c r="G29" s="699"/>
      <c r="H29" s="4"/>
      <c r="I29" s="61"/>
      <c r="J29" s="178"/>
      <c r="K29" s="14"/>
    </row>
    <row r="30" spans="2:11" s="33" customFormat="1">
      <c r="B30" s="689"/>
      <c r="C30" s="689"/>
      <c r="D30" s="4"/>
      <c r="E30" s="4"/>
      <c r="F30" s="689"/>
      <c r="G30" s="689"/>
      <c r="H30" s="4"/>
      <c r="I30" s="61"/>
      <c r="J30" s="178"/>
      <c r="K30" s="14"/>
    </row>
    <row r="31" spans="2:11" s="33" customFormat="1">
      <c r="B31" s="688"/>
      <c r="C31" s="688"/>
      <c r="D31" s="195"/>
      <c r="E31" s="4"/>
      <c r="F31" s="689"/>
      <c r="G31" s="689"/>
      <c r="H31" s="4"/>
      <c r="I31" s="61"/>
      <c r="J31" s="178"/>
      <c r="K31" s="14"/>
    </row>
    <row r="32" spans="2:11" s="33" customFormat="1">
      <c r="B32" s="688"/>
      <c r="C32" s="688"/>
      <c r="D32" s="195"/>
      <c r="E32" s="4"/>
      <c r="F32" s="689"/>
      <c r="G32" s="689"/>
      <c r="H32" s="694"/>
      <c r="I32" s="694"/>
      <c r="J32" s="125"/>
      <c r="K32" s="25"/>
    </row>
    <row r="33" spans="2:11" s="33" customFormat="1">
      <c r="B33" s="68"/>
      <c r="C33" s="68"/>
      <c r="D33" s="67"/>
      <c r="E33" s="4"/>
      <c r="F33" s="67"/>
      <c r="G33" s="67"/>
      <c r="H33" s="21"/>
      <c r="I33" s="21"/>
      <c r="J33" s="46"/>
      <c r="K33" s="6"/>
    </row>
    <row r="34" spans="2:11" s="33" customFormat="1">
      <c r="B34" s="68"/>
      <c r="C34" s="68"/>
      <c r="D34" s="67"/>
      <c r="E34" s="4"/>
      <c r="F34" s="67"/>
      <c r="G34" s="67"/>
      <c r="H34" s="21"/>
      <c r="I34" s="21"/>
      <c r="J34" s="46"/>
      <c r="K34" s="6"/>
    </row>
    <row r="35" spans="2:11" s="33" customFormat="1">
      <c r="B35" s="68"/>
      <c r="C35" s="68"/>
      <c r="D35" s="67"/>
      <c r="E35" s="4"/>
      <c r="F35" s="67"/>
      <c r="G35" s="67"/>
      <c r="H35" s="21"/>
      <c r="I35" s="21"/>
      <c r="J35" s="46"/>
      <c r="K35" s="6"/>
    </row>
    <row r="36" spans="2:11" s="33" customFormat="1">
      <c r="B36" s="68"/>
      <c r="C36" s="68"/>
      <c r="D36" s="67"/>
      <c r="E36" s="4"/>
      <c r="F36" s="67"/>
      <c r="G36" s="67"/>
      <c r="H36" s="21"/>
      <c r="I36" s="21"/>
      <c r="J36" s="46"/>
      <c r="K36" s="6"/>
    </row>
    <row r="37" spans="2:11" s="33" customFormat="1">
      <c r="B37" s="68"/>
      <c r="C37" s="68"/>
      <c r="D37" s="195"/>
      <c r="E37" s="4"/>
      <c r="F37" s="195"/>
      <c r="G37" s="195"/>
      <c r="H37" s="21"/>
      <c r="I37" s="21"/>
      <c r="J37" s="46"/>
      <c r="K37" s="6"/>
    </row>
    <row r="38" spans="2:11" s="33" customFormat="1" ht="15.75" thickBot="1">
      <c r="B38" s="68"/>
      <c r="C38" s="68"/>
      <c r="D38" s="67"/>
      <c r="E38" s="4"/>
      <c r="F38" s="67"/>
      <c r="G38" s="67"/>
      <c r="H38" s="21"/>
      <c r="I38" s="21"/>
      <c r="J38" s="46"/>
      <c r="K38" s="6"/>
    </row>
    <row r="39" spans="2:11" ht="19.5" customHeight="1" thickBot="1">
      <c r="B39" s="690" t="s">
        <v>96</v>
      </c>
      <c r="C39" s="691"/>
      <c r="D39" s="691"/>
      <c r="E39" s="691"/>
      <c r="F39" s="691"/>
      <c r="G39" s="691"/>
      <c r="H39" s="691"/>
      <c r="I39" s="691"/>
      <c r="J39" s="691"/>
      <c r="K39" s="692"/>
    </row>
    <row r="40" spans="2:11" ht="16.5" thickBot="1">
      <c r="B40" s="662" t="s">
        <v>324</v>
      </c>
      <c r="C40" s="663"/>
      <c r="D40" s="663"/>
      <c r="E40" s="663"/>
      <c r="F40" s="663"/>
      <c r="G40" s="663"/>
      <c r="H40" s="663"/>
      <c r="I40" s="663"/>
      <c r="J40" s="663"/>
      <c r="K40" s="664"/>
    </row>
    <row r="41" spans="2:11" ht="15" customHeight="1" thickBot="1">
      <c r="B41" s="571" t="s">
        <v>101</v>
      </c>
      <c r="C41" s="611"/>
      <c r="D41" s="611"/>
      <c r="E41" s="611"/>
      <c r="F41" s="611"/>
      <c r="G41" s="611"/>
      <c r="H41" s="611"/>
      <c r="I41" s="611"/>
      <c r="J41" s="611"/>
      <c r="K41" s="572"/>
    </row>
    <row r="42" spans="2:11" ht="15.75" thickBot="1">
      <c r="B42" s="590" t="s">
        <v>0</v>
      </c>
      <c r="C42" s="591"/>
      <c r="D42" s="97" t="s">
        <v>1</v>
      </c>
      <c r="E42" s="97" t="s">
        <v>2</v>
      </c>
      <c r="F42" s="590" t="s">
        <v>3</v>
      </c>
      <c r="G42" s="591"/>
      <c r="H42" s="97" t="s">
        <v>4</v>
      </c>
      <c r="I42" s="225" t="s">
        <v>103</v>
      </c>
      <c r="J42" s="97" t="s">
        <v>5</v>
      </c>
      <c r="K42" s="97" t="s">
        <v>6</v>
      </c>
    </row>
    <row r="43" spans="2:11" ht="15.75" thickBot="1">
      <c r="B43" s="519" t="s">
        <v>105</v>
      </c>
      <c r="C43" s="520"/>
      <c r="D43" s="165"/>
      <c r="E43" s="165"/>
      <c r="F43" s="536"/>
      <c r="G43" s="537"/>
      <c r="H43" s="165">
        <v>2018</v>
      </c>
      <c r="I43" s="254" t="s">
        <v>122</v>
      </c>
      <c r="J43" s="123">
        <v>150900</v>
      </c>
      <c r="K43" s="246"/>
    </row>
    <row r="44" spans="2:11" ht="15.75" thickBot="1">
      <c r="B44" s="524" t="s">
        <v>107</v>
      </c>
      <c r="C44" s="525"/>
      <c r="D44" s="219"/>
      <c r="E44" s="219" t="s">
        <v>106</v>
      </c>
      <c r="F44" s="532" t="s">
        <v>10</v>
      </c>
      <c r="G44" s="533"/>
      <c r="H44" s="219">
        <v>2019</v>
      </c>
      <c r="I44" s="254" t="s">
        <v>122</v>
      </c>
      <c r="J44" s="121">
        <f>J43*6.32%+(J43)</f>
        <v>160436.88</v>
      </c>
      <c r="K44" s="248"/>
    </row>
    <row r="45" spans="2:11" ht="15.75" thickBot="1">
      <c r="B45" s="560"/>
      <c r="C45" s="533"/>
      <c r="D45" s="219" t="s">
        <v>11</v>
      </c>
      <c r="E45" s="219" t="s">
        <v>12</v>
      </c>
      <c r="F45" s="532"/>
      <c r="G45" s="533"/>
      <c r="H45" s="219">
        <v>2020</v>
      </c>
      <c r="I45" s="254" t="s">
        <v>122</v>
      </c>
      <c r="J45" s="121">
        <f>J44*6.32%+(J44)</f>
        <v>170576.490816</v>
      </c>
      <c r="K45" s="248"/>
    </row>
    <row r="46" spans="2:11" ht="15.75" thickBot="1">
      <c r="B46" s="575"/>
      <c r="C46" s="576"/>
      <c r="D46" s="255"/>
      <c r="E46" s="256"/>
      <c r="F46" s="534"/>
      <c r="G46" s="535"/>
      <c r="H46" s="256">
        <v>2021</v>
      </c>
      <c r="I46" s="254" t="s">
        <v>122</v>
      </c>
      <c r="J46" s="122">
        <f>J45*6.32%+(J45)</f>
        <v>181356.92503557121</v>
      </c>
      <c r="K46" s="257"/>
    </row>
    <row r="47" spans="2:11" ht="15.75" thickBot="1">
      <c r="B47" s="499"/>
      <c r="C47" s="577"/>
      <c r="D47" s="169"/>
      <c r="E47" s="212"/>
      <c r="F47" s="570"/>
      <c r="G47" s="569"/>
      <c r="H47" s="574" t="s">
        <v>9</v>
      </c>
      <c r="I47" s="573"/>
      <c r="J47" s="240">
        <f>SUM(J43:J46)</f>
        <v>663270.29585157125</v>
      </c>
      <c r="K47" s="258"/>
    </row>
    <row r="48" spans="2:11" ht="15" customHeight="1" thickBot="1">
      <c r="B48" s="230"/>
      <c r="C48" s="230"/>
      <c r="D48" s="229"/>
      <c r="E48" s="218"/>
      <c r="F48" s="229"/>
      <c r="G48" s="229"/>
      <c r="H48" s="57"/>
      <c r="I48" s="57"/>
      <c r="J48" s="18"/>
      <c r="K48" s="18"/>
    </row>
    <row r="49" spans="1:11" ht="14.25" customHeight="1" thickBot="1">
      <c r="B49" s="224" t="s">
        <v>0</v>
      </c>
      <c r="C49" s="225"/>
      <c r="D49" s="97" t="s">
        <v>1</v>
      </c>
      <c r="E49" s="97" t="s">
        <v>2</v>
      </c>
      <c r="F49" s="499" t="s">
        <v>3</v>
      </c>
      <c r="G49" s="500"/>
      <c r="H49" s="97" t="s">
        <v>4</v>
      </c>
      <c r="I49" s="225" t="s">
        <v>103</v>
      </c>
      <c r="J49" s="99" t="s">
        <v>5</v>
      </c>
      <c r="K49" s="99" t="s">
        <v>6</v>
      </c>
    </row>
    <row r="50" spans="1:11">
      <c r="B50" s="519" t="s">
        <v>108</v>
      </c>
      <c r="C50" s="520"/>
      <c r="D50" s="165"/>
      <c r="E50" s="165"/>
      <c r="F50" s="536"/>
      <c r="G50" s="537"/>
      <c r="H50" s="165">
        <v>2018</v>
      </c>
      <c r="I50" s="36">
        <v>1</v>
      </c>
      <c r="J50" s="123">
        <v>15800</v>
      </c>
      <c r="K50" s="246"/>
    </row>
    <row r="51" spans="1:11">
      <c r="B51" s="524" t="s">
        <v>109</v>
      </c>
      <c r="C51" s="525"/>
      <c r="D51" s="219"/>
      <c r="E51" s="219" t="s">
        <v>34</v>
      </c>
      <c r="F51" s="532" t="s">
        <v>7</v>
      </c>
      <c r="G51" s="533"/>
      <c r="H51" s="219">
        <v>2019</v>
      </c>
      <c r="I51" s="35">
        <v>1</v>
      </c>
      <c r="J51" s="121">
        <f>J50*6.32%+(J50)</f>
        <v>16798.560000000001</v>
      </c>
      <c r="K51" s="248"/>
    </row>
    <row r="52" spans="1:11">
      <c r="B52" s="560"/>
      <c r="C52" s="533"/>
      <c r="D52" s="219" t="s">
        <v>8</v>
      </c>
      <c r="E52" s="219" t="s">
        <v>24</v>
      </c>
      <c r="F52" s="532"/>
      <c r="G52" s="533"/>
      <c r="H52" s="219">
        <v>2020</v>
      </c>
      <c r="I52" s="35">
        <v>1</v>
      </c>
      <c r="J52" s="121">
        <f>J51*6.32%+(J51)</f>
        <v>17860.228992</v>
      </c>
      <c r="K52" s="248"/>
    </row>
    <row r="53" spans="1:11" ht="15.75" thickBot="1">
      <c r="B53" s="575"/>
      <c r="C53" s="576"/>
      <c r="D53" s="255"/>
      <c r="E53" s="256"/>
      <c r="F53" s="534"/>
      <c r="G53" s="535"/>
      <c r="H53" s="256">
        <v>2021</v>
      </c>
      <c r="I53" s="259">
        <v>1</v>
      </c>
      <c r="J53" s="122">
        <f>J52*6.32%+(J52)</f>
        <v>18988.995464294399</v>
      </c>
      <c r="K53" s="257"/>
    </row>
    <row r="54" spans="1:11" ht="15.75" thickBot="1">
      <c r="B54" s="499"/>
      <c r="C54" s="577"/>
      <c r="D54" s="169"/>
      <c r="E54" s="212"/>
      <c r="F54" s="570"/>
      <c r="G54" s="569"/>
      <c r="H54" s="574" t="s">
        <v>9</v>
      </c>
      <c r="I54" s="573"/>
      <c r="J54" s="240">
        <f>SUM(J50:J53)</f>
        <v>69447.784456294408</v>
      </c>
      <c r="K54" s="258"/>
    </row>
    <row r="55" spans="1:11" ht="15" customHeight="1" thickBot="1">
      <c r="B55" s="230"/>
      <c r="C55" s="230"/>
      <c r="D55" s="229"/>
      <c r="E55" s="218"/>
      <c r="F55" s="229"/>
      <c r="G55" s="229"/>
      <c r="H55" s="12"/>
      <c r="I55" s="12"/>
      <c r="J55" s="16"/>
      <c r="K55" s="18"/>
    </row>
    <row r="56" spans="1:11" ht="15.75" thickBot="1">
      <c r="B56" s="590" t="s">
        <v>0</v>
      </c>
      <c r="C56" s="591"/>
      <c r="D56" s="97" t="s">
        <v>1</v>
      </c>
      <c r="E56" s="97" t="s">
        <v>2</v>
      </c>
      <c r="F56" s="590" t="s">
        <v>3</v>
      </c>
      <c r="G56" s="591"/>
      <c r="H56" s="97" t="s">
        <v>4</v>
      </c>
      <c r="I56" s="225" t="s">
        <v>103</v>
      </c>
      <c r="J56" s="99" t="s">
        <v>5</v>
      </c>
      <c r="K56" s="99" t="s">
        <v>6</v>
      </c>
    </row>
    <row r="57" spans="1:11">
      <c r="B57" s="592" t="s">
        <v>110</v>
      </c>
      <c r="C57" s="507"/>
      <c r="D57" s="165"/>
      <c r="E57" s="165"/>
      <c r="F57" s="507"/>
      <c r="G57" s="507"/>
      <c r="H57" s="165">
        <v>2018</v>
      </c>
      <c r="I57" s="36">
        <v>1</v>
      </c>
      <c r="J57" s="123">
        <v>60000</v>
      </c>
      <c r="K57" s="246"/>
    </row>
    <row r="58" spans="1:11">
      <c r="B58" s="538" t="s">
        <v>111</v>
      </c>
      <c r="C58" s="539"/>
      <c r="D58" s="219" t="s">
        <v>8</v>
      </c>
      <c r="E58" s="219" t="s">
        <v>35</v>
      </c>
      <c r="F58" s="508" t="s">
        <v>7</v>
      </c>
      <c r="G58" s="508"/>
      <c r="H58" s="219">
        <v>2019</v>
      </c>
      <c r="I58" s="35">
        <v>1</v>
      </c>
      <c r="J58" s="121">
        <f>J57*6.32%+(J57)</f>
        <v>63792</v>
      </c>
      <c r="K58" s="248"/>
    </row>
    <row r="59" spans="1:11">
      <c r="B59" s="568"/>
      <c r="C59" s="526"/>
      <c r="D59" s="219"/>
      <c r="E59" s="219" t="s">
        <v>52</v>
      </c>
      <c r="F59" s="508"/>
      <c r="G59" s="508"/>
      <c r="H59" s="219">
        <v>2020</v>
      </c>
      <c r="I59" s="35">
        <v>1</v>
      </c>
      <c r="J59" s="121">
        <f>J58*6.32%+(J58)</f>
        <v>67823.654399999999</v>
      </c>
      <c r="K59" s="248"/>
    </row>
    <row r="60" spans="1:11" ht="15.75" thickBot="1">
      <c r="B60" s="509"/>
      <c r="C60" s="510"/>
      <c r="D60" s="255"/>
      <c r="E60" s="256"/>
      <c r="F60" s="511"/>
      <c r="G60" s="511"/>
      <c r="H60" s="256">
        <v>2021</v>
      </c>
      <c r="I60" s="259">
        <v>1</v>
      </c>
      <c r="J60" s="122">
        <f>J59*6.32%+(J59)</f>
        <v>72110.109358079993</v>
      </c>
      <c r="K60" s="257"/>
    </row>
    <row r="61" spans="1:11" s="33" customFormat="1" ht="15.75" thickBot="1">
      <c r="A61"/>
      <c r="B61" s="512"/>
      <c r="C61" s="586"/>
      <c r="D61" s="169"/>
      <c r="E61" s="212"/>
      <c r="F61" s="578"/>
      <c r="G61" s="578"/>
      <c r="H61" s="583" t="s">
        <v>9</v>
      </c>
      <c r="I61" s="583"/>
      <c r="J61" s="240">
        <f>SUM(J57:J60)</f>
        <v>263725.76375807996</v>
      </c>
      <c r="K61" s="258"/>
    </row>
    <row r="62" spans="1:11" ht="15.75" thickBot="1">
      <c r="A62" s="33"/>
      <c r="B62" s="230"/>
      <c r="C62" s="230"/>
      <c r="D62" s="229"/>
      <c r="E62" s="218"/>
      <c r="F62" s="229"/>
      <c r="G62" s="229"/>
      <c r="H62" s="57"/>
      <c r="I62" s="57"/>
      <c r="J62" s="18"/>
      <c r="K62" s="18"/>
    </row>
    <row r="63" spans="1:11" ht="15.75" thickBot="1">
      <c r="B63" s="499" t="s">
        <v>0</v>
      </c>
      <c r="C63" s="500"/>
      <c r="D63" s="23" t="s">
        <v>1</v>
      </c>
      <c r="E63" s="23" t="s">
        <v>2</v>
      </c>
      <c r="F63" s="499" t="s">
        <v>3</v>
      </c>
      <c r="G63" s="500"/>
      <c r="H63" s="23" t="s">
        <v>4</v>
      </c>
      <c r="I63" s="221" t="s">
        <v>103</v>
      </c>
      <c r="J63" s="27" t="s">
        <v>5</v>
      </c>
      <c r="K63" s="27" t="s">
        <v>6</v>
      </c>
    </row>
    <row r="64" spans="1:11" ht="15.75" customHeight="1" thickBot="1">
      <c r="B64" s="634" t="s">
        <v>112</v>
      </c>
      <c r="C64" s="635"/>
      <c r="D64" s="236"/>
      <c r="E64" s="236"/>
      <c r="F64" s="635"/>
      <c r="G64" s="635"/>
      <c r="H64" s="236">
        <v>2018</v>
      </c>
      <c r="I64" s="254" t="s">
        <v>122</v>
      </c>
      <c r="J64" s="123">
        <v>16000</v>
      </c>
      <c r="K64" s="260"/>
    </row>
    <row r="65" spans="2:11" ht="15.75" thickBot="1">
      <c r="B65" s="538" t="s">
        <v>113</v>
      </c>
      <c r="C65" s="539"/>
      <c r="D65" s="219" t="s">
        <v>8</v>
      </c>
      <c r="E65" s="219" t="s">
        <v>65</v>
      </c>
      <c r="F65" s="508" t="s">
        <v>10</v>
      </c>
      <c r="G65" s="508"/>
      <c r="H65" s="219">
        <v>2019</v>
      </c>
      <c r="I65" s="254" t="s">
        <v>122</v>
      </c>
      <c r="J65" s="121">
        <f>J64*6.32%+(J64)</f>
        <v>17011.2</v>
      </c>
      <c r="K65" s="248"/>
    </row>
    <row r="66" spans="2:11" ht="15.75" thickBot="1">
      <c r="B66" s="568"/>
      <c r="C66" s="526"/>
      <c r="D66" s="219"/>
      <c r="E66" s="219" t="s">
        <v>59</v>
      </c>
      <c r="F66" s="526"/>
      <c r="G66" s="526"/>
      <c r="H66" s="219">
        <v>2020</v>
      </c>
      <c r="I66" s="254" t="s">
        <v>122</v>
      </c>
      <c r="J66" s="121">
        <f>J65*6.32%+(J65)</f>
        <v>18086.307840000001</v>
      </c>
      <c r="K66" s="248"/>
    </row>
    <row r="67" spans="2:11" ht="15.75" thickBot="1">
      <c r="B67" s="509"/>
      <c r="C67" s="510"/>
      <c r="D67" s="255"/>
      <c r="E67" s="256"/>
      <c r="F67" s="511"/>
      <c r="G67" s="511"/>
      <c r="H67" s="256">
        <v>2021</v>
      </c>
      <c r="I67" s="254" t="s">
        <v>122</v>
      </c>
      <c r="J67" s="122">
        <f>J66*6.32%+(J66)</f>
        <v>19229.362495488</v>
      </c>
      <c r="K67" s="257"/>
    </row>
    <row r="68" spans="2:11" ht="15.75" thickBot="1">
      <c r="B68" s="512"/>
      <c r="C68" s="586"/>
      <c r="D68" s="169"/>
      <c r="E68" s="212"/>
      <c r="F68" s="578"/>
      <c r="G68" s="578"/>
      <c r="H68" s="583" t="s">
        <v>9</v>
      </c>
      <c r="I68" s="583"/>
      <c r="J68" s="240">
        <f>SUM(J64:J67)</f>
        <v>70326.870335487998</v>
      </c>
      <c r="K68" s="258"/>
    </row>
    <row r="69" spans="2:11">
      <c r="B69" s="9"/>
      <c r="C69" s="9"/>
      <c r="D69" s="10"/>
      <c r="E69" s="11"/>
      <c r="F69" s="10"/>
      <c r="G69" s="10"/>
      <c r="H69" s="57"/>
      <c r="I69" s="57"/>
      <c r="J69" s="30"/>
      <c r="K69" s="13"/>
    </row>
    <row r="70" spans="2:11">
      <c r="B70" s="9"/>
      <c r="C70" s="9"/>
      <c r="D70" s="10"/>
      <c r="E70" s="11"/>
      <c r="F70" s="10"/>
      <c r="G70" s="10"/>
      <c r="H70" s="57"/>
      <c r="I70" s="57"/>
      <c r="J70" s="30"/>
      <c r="K70" s="13"/>
    </row>
    <row r="71" spans="2:11">
      <c r="B71" s="9"/>
      <c r="C71" s="9"/>
      <c r="D71" s="10"/>
      <c r="E71" s="11"/>
      <c r="F71" s="10"/>
      <c r="G71" s="10"/>
      <c r="H71" s="57"/>
      <c r="I71" s="57"/>
      <c r="J71" s="30"/>
      <c r="K71" s="13"/>
    </row>
    <row r="72" spans="2:11">
      <c r="B72" s="9"/>
      <c r="C72" s="9"/>
      <c r="D72" s="10"/>
      <c r="E72" s="11"/>
      <c r="F72" s="10"/>
      <c r="G72" s="10"/>
      <c r="H72" s="57"/>
      <c r="I72" s="57"/>
      <c r="J72" s="30"/>
      <c r="K72" s="13"/>
    </row>
    <row r="73" spans="2:11">
      <c r="B73" s="9"/>
      <c r="C73" s="9"/>
      <c r="D73" s="10"/>
      <c r="E73" s="11"/>
      <c r="F73" s="10"/>
      <c r="G73" s="10"/>
      <c r="H73" s="57"/>
      <c r="I73" s="57"/>
      <c r="J73" s="30"/>
      <c r="K73" s="13"/>
    </row>
    <row r="74" spans="2:11" ht="19.5" customHeight="1" thickBot="1">
      <c r="B74" s="9"/>
      <c r="C74" s="9"/>
      <c r="D74" s="10"/>
      <c r="E74" s="11"/>
      <c r="F74" s="10"/>
      <c r="G74" s="10"/>
      <c r="H74" s="57"/>
      <c r="I74" s="57"/>
      <c r="J74" s="30"/>
      <c r="K74" s="13"/>
    </row>
    <row r="75" spans="2:11" ht="19.5" thickBot="1">
      <c r="B75" s="565" t="s">
        <v>96</v>
      </c>
      <c r="C75" s="566"/>
      <c r="D75" s="566"/>
      <c r="E75" s="566"/>
      <c r="F75" s="566"/>
      <c r="G75" s="566"/>
      <c r="H75" s="566"/>
      <c r="I75" s="566"/>
      <c r="J75" s="566"/>
      <c r="K75" s="567"/>
    </row>
    <row r="76" spans="2:11" ht="15" customHeight="1" thickBot="1">
      <c r="B76" s="521" t="s">
        <v>324</v>
      </c>
      <c r="C76" s="522"/>
      <c r="D76" s="522"/>
      <c r="E76" s="522"/>
      <c r="F76" s="522"/>
      <c r="G76" s="522"/>
      <c r="H76" s="522"/>
      <c r="I76" s="522"/>
      <c r="J76" s="522"/>
      <c r="K76" s="523"/>
    </row>
    <row r="77" spans="2:11" ht="15.75" thickBot="1">
      <c r="B77" s="571" t="s">
        <v>101</v>
      </c>
      <c r="C77" s="611"/>
      <c r="D77" s="611"/>
      <c r="E77" s="611"/>
      <c r="F77" s="611"/>
      <c r="G77" s="611"/>
      <c r="H77" s="611"/>
      <c r="I77" s="611"/>
      <c r="J77" s="611"/>
      <c r="K77" s="572"/>
    </row>
    <row r="78" spans="2:11" ht="15.75" thickBot="1">
      <c r="B78" s="499" t="s">
        <v>0</v>
      </c>
      <c r="C78" s="500"/>
      <c r="D78" s="66" t="s">
        <v>1</v>
      </c>
      <c r="E78" s="66" t="s">
        <v>2</v>
      </c>
      <c r="F78" s="499" t="s">
        <v>3</v>
      </c>
      <c r="G78" s="500"/>
      <c r="H78" s="23" t="s">
        <v>4</v>
      </c>
      <c r="I78" s="69" t="s">
        <v>103</v>
      </c>
      <c r="J78" s="23" t="s">
        <v>5</v>
      </c>
      <c r="K78" s="23" t="s">
        <v>6</v>
      </c>
    </row>
    <row r="79" spans="2:11" ht="15.75" thickBot="1">
      <c r="B79" s="519" t="s">
        <v>62</v>
      </c>
      <c r="C79" s="520"/>
      <c r="D79" s="165"/>
      <c r="E79" s="165"/>
      <c r="F79" s="536"/>
      <c r="G79" s="537"/>
      <c r="H79" s="165">
        <v>2018</v>
      </c>
      <c r="I79" s="254" t="s">
        <v>144</v>
      </c>
      <c r="J79" s="123">
        <v>47000</v>
      </c>
      <c r="K79" s="246"/>
    </row>
    <row r="80" spans="2:11" ht="15.75" thickBot="1">
      <c r="B80" s="524" t="s">
        <v>114</v>
      </c>
      <c r="C80" s="525"/>
      <c r="D80" s="219" t="s">
        <v>8</v>
      </c>
      <c r="E80" s="219" t="s">
        <v>31</v>
      </c>
      <c r="F80" s="532" t="s">
        <v>43</v>
      </c>
      <c r="G80" s="533"/>
      <c r="H80" s="219">
        <v>2019</v>
      </c>
      <c r="I80" s="254" t="s">
        <v>144</v>
      </c>
      <c r="J80" s="121">
        <f>J79*6.32%+(J79)</f>
        <v>49970.400000000001</v>
      </c>
      <c r="K80" s="248"/>
    </row>
    <row r="81" spans="2:11" ht="15.75" thickBot="1">
      <c r="B81" s="560"/>
      <c r="C81" s="533"/>
      <c r="D81" s="219"/>
      <c r="E81" s="219" t="s">
        <v>15</v>
      </c>
      <c r="F81" s="532"/>
      <c r="G81" s="533"/>
      <c r="H81" s="219">
        <v>2020</v>
      </c>
      <c r="I81" s="254" t="s">
        <v>144</v>
      </c>
      <c r="J81" s="121">
        <f>J80*6.32%+(J80)</f>
        <v>53128.529280000002</v>
      </c>
      <c r="K81" s="248"/>
    </row>
    <row r="82" spans="2:11" ht="15.75" thickBot="1">
      <c r="B82" s="575"/>
      <c r="C82" s="576"/>
      <c r="D82" s="213"/>
      <c r="E82" s="168"/>
      <c r="F82" s="534"/>
      <c r="G82" s="535"/>
      <c r="H82" s="168">
        <v>2021</v>
      </c>
      <c r="I82" s="254" t="s">
        <v>144</v>
      </c>
      <c r="J82" s="122">
        <f>J81*6.32%+(J81)</f>
        <v>56486.252330496005</v>
      </c>
      <c r="K82" s="251"/>
    </row>
    <row r="83" spans="2:11" ht="15" customHeight="1" thickBot="1">
      <c r="B83" s="499"/>
      <c r="C83" s="577"/>
      <c r="D83" s="169"/>
      <c r="E83" s="212"/>
      <c r="F83" s="570"/>
      <c r="G83" s="569"/>
      <c r="H83" s="574" t="s">
        <v>9</v>
      </c>
      <c r="I83" s="573"/>
      <c r="J83" s="240">
        <f>SUM(J79:J82)</f>
        <v>206585.18161049599</v>
      </c>
      <c r="K83" s="253"/>
    </row>
    <row r="84" spans="2:11" ht="15.75" customHeight="1" thickBot="1">
      <c r="B84" s="230"/>
      <c r="C84" s="230"/>
      <c r="D84" s="229"/>
      <c r="E84" s="218"/>
      <c r="F84" s="229"/>
      <c r="G84" s="229"/>
      <c r="H84" s="12"/>
      <c r="I84" s="12"/>
      <c r="J84" s="16"/>
      <c r="K84" s="18"/>
    </row>
    <row r="85" spans="2:11" ht="24.75" customHeight="1" thickBot="1">
      <c r="B85" s="224" t="s">
        <v>0</v>
      </c>
      <c r="C85" s="225"/>
      <c r="D85" s="70" t="s">
        <v>1</v>
      </c>
      <c r="E85" s="97" t="s">
        <v>2</v>
      </c>
      <c r="F85" s="499" t="s">
        <v>3</v>
      </c>
      <c r="G85" s="500"/>
      <c r="H85" s="23" t="s">
        <v>4</v>
      </c>
      <c r="I85" s="221" t="s">
        <v>103</v>
      </c>
      <c r="J85" s="27" t="s">
        <v>5</v>
      </c>
      <c r="K85" s="27" t="s">
        <v>6</v>
      </c>
    </row>
    <row r="86" spans="2:11" ht="15.75" thickBot="1">
      <c r="B86" s="519" t="s">
        <v>16</v>
      </c>
      <c r="C86" s="520"/>
      <c r="D86" s="165"/>
      <c r="E86" s="165"/>
      <c r="F86" s="536"/>
      <c r="G86" s="537"/>
      <c r="H86" s="165">
        <v>2018</v>
      </c>
      <c r="I86" s="254" t="s">
        <v>122</v>
      </c>
      <c r="J86" s="123">
        <v>3900</v>
      </c>
      <c r="K86" s="246"/>
    </row>
    <row r="87" spans="2:11" ht="15.75" thickBot="1">
      <c r="B87" s="524" t="s">
        <v>115</v>
      </c>
      <c r="C87" s="525"/>
      <c r="D87" s="219" t="s">
        <v>8</v>
      </c>
      <c r="E87" s="219" t="s">
        <v>17</v>
      </c>
      <c r="F87" s="532" t="s">
        <v>43</v>
      </c>
      <c r="G87" s="533"/>
      <c r="H87" s="219">
        <v>2019</v>
      </c>
      <c r="I87" s="254" t="s">
        <v>122</v>
      </c>
      <c r="J87" s="121">
        <f>J86*6.32%+(J86)</f>
        <v>4146.4799999999996</v>
      </c>
      <c r="K87" s="248"/>
    </row>
    <row r="88" spans="2:11" ht="15.75" thickBot="1">
      <c r="B88" s="524"/>
      <c r="C88" s="525"/>
      <c r="D88" s="219"/>
      <c r="E88" s="219" t="s">
        <v>18</v>
      </c>
      <c r="F88" s="532"/>
      <c r="G88" s="533"/>
      <c r="H88" s="219">
        <v>2020</v>
      </c>
      <c r="I88" s="254" t="s">
        <v>122</v>
      </c>
      <c r="J88" s="121">
        <f>J87*6.32%+(J87)</f>
        <v>4408.5375359999998</v>
      </c>
      <c r="K88" s="248"/>
    </row>
    <row r="89" spans="2:11" ht="15.75" thickBot="1">
      <c r="B89" s="575"/>
      <c r="C89" s="576"/>
      <c r="D89" s="255"/>
      <c r="E89" s="256"/>
      <c r="F89" s="534"/>
      <c r="G89" s="535"/>
      <c r="H89" s="256">
        <v>2021</v>
      </c>
      <c r="I89" s="254" t="s">
        <v>122</v>
      </c>
      <c r="J89" s="122">
        <f>J88*6.32%+(J88)</f>
        <v>4687.1571082751998</v>
      </c>
      <c r="K89" s="257"/>
    </row>
    <row r="90" spans="2:11" ht="15.75" thickBot="1">
      <c r="B90" s="499"/>
      <c r="C90" s="577"/>
      <c r="D90" s="169"/>
      <c r="E90" s="212"/>
      <c r="F90" s="570"/>
      <c r="G90" s="569"/>
      <c r="H90" s="574" t="s">
        <v>9</v>
      </c>
      <c r="I90" s="573"/>
      <c r="J90" s="240">
        <f>SUM(J86:J89)</f>
        <v>17142.174644275197</v>
      </c>
      <c r="K90" s="258"/>
    </row>
    <row r="91" spans="2:11">
      <c r="B91" s="68"/>
      <c r="C91" s="68"/>
      <c r="D91" s="67"/>
      <c r="E91" s="4"/>
      <c r="F91" s="67"/>
      <c r="G91" s="67"/>
      <c r="H91" s="21"/>
      <c r="I91" s="21"/>
      <c r="J91" s="46"/>
      <c r="K91" s="6"/>
    </row>
    <row r="92" spans="2:11">
      <c r="B92" s="68"/>
      <c r="C92" s="68"/>
      <c r="D92" s="67"/>
      <c r="E92" s="4"/>
      <c r="F92" s="67"/>
      <c r="G92" s="67"/>
      <c r="H92" s="21"/>
      <c r="I92" s="21"/>
      <c r="J92" s="46"/>
      <c r="K92" s="6"/>
    </row>
    <row r="93" spans="2:11">
      <c r="B93" s="68"/>
      <c r="C93" s="68"/>
      <c r="D93" s="67"/>
      <c r="E93" s="4"/>
      <c r="F93" s="67"/>
      <c r="G93" s="67"/>
      <c r="H93" s="21"/>
      <c r="I93" s="21"/>
      <c r="J93" s="46"/>
      <c r="K93" s="6"/>
    </row>
    <row r="94" spans="2:11">
      <c r="B94" s="68"/>
      <c r="C94" s="68"/>
      <c r="D94" s="67"/>
      <c r="E94" s="4"/>
      <c r="F94" s="67"/>
      <c r="G94" s="67"/>
      <c r="H94" s="21"/>
      <c r="I94" s="21"/>
      <c r="J94" s="46"/>
      <c r="K94" s="6"/>
    </row>
    <row r="95" spans="2:11">
      <c r="B95" s="68"/>
      <c r="C95" s="68"/>
      <c r="D95" s="67"/>
      <c r="E95" s="4"/>
      <c r="F95" s="67"/>
      <c r="G95" s="67"/>
      <c r="H95" s="21"/>
      <c r="I95" s="21"/>
      <c r="J95" s="46"/>
      <c r="K95" s="6"/>
    </row>
    <row r="96" spans="2:11">
      <c r="B96" s="68"/>
      <c r="C96" s="68"/>
      <c r="D96" s="67"/>
      <c r="E96" s="4"/>
      <c r="F96" s="67"/>
      <c r="G96" s="67"/>
      <c r="H96" s="21"/>
      <c r="I96" s="21"/>
      <c r="J96" s="46"/>
      <c r="K96" s="6"/>
    </row>
    <row r="97" spans="2:11">
      <c r="B97" s="68"/>
      <c r="C97" s="68"/>
      <c r="D97" s="67"/>
      <c r="E97" s="4"/>
      <c r="F97" s="67"/>
      <c r="G97" s="67"/>
      <c r="H97" s="21"/>
      <c r="I97" s="21"/>
      <c r="J97" s="46"/>
      <c r="K97" s="6"/>
    </row>
    <row r="98" spans="2:11">
      <c r="B98" s="68"/>
      <c r="C98" s="68"/>
      <c r="D98" s="67"/>
      <c r="E98" s="4"/>
      <c r="F98" s="67"/>
      <c r="G98" s="67"/>
      <c r="H98" s="21"/>
      <c r="I98" s="21"/>
      <c r="J98" s="46"/>
      <c r="K98" s="6"/>
    </row>
    <row r="99" spans="2:11">
      <c r="B99" s="68"/>
      <c r="C99" s="68"/>
      <c r="D99" s="67"/>
      <c r="E99" s="4"/>
      <c r="F99" s="67"/>
      <c r="G99" s="67"/>
      <c r="H99" s="21"/>
      <c r="I99" s="21"/>
      <c r="J99" s="46"/>
      <c r="K99" s="6"/>
    </row>
    <row r="100" spans="2:11">
      <c r="B100" s="68"/>
      <c r="C100" s="68"/>
      <c r="D100" s="67"/>
      <c r="E100" s="4"/>
      <c r="F100" s="67"/>
      <c r="G100" s="67"/>
      <c r="H100" s="21"/>
      <c r="I100" s="21"/>
      <c r="J100" s="46"/>
      <c r="K100" s="6"/>
    </row>
    <row r="101" spans="2:11">
      <c r="B101" s="68"/>
      <c r="C101" s="68"/>
      <c r="D101" s="67"/>
      <c r="E101" s="4"/>
      <c r="F101" s="67"/>
      <c r="G101" s="67"/>
      <c r="H101" s="21"/>
      <c r="I101" s="21"/>
      <c r="J101" s="46"/>
      <c r="K101" s="6"/>
    </row>
    <row r="102" spans="2:11">
      <c r="B102" s="68"/>
      <c r="C102" s="68"/>
      <c r="D102" s="67"/>
      <c r="E102" s="4"/>
      <c r="F102" s="67"/>
      <c r="G102" s="67"/>
      <c r="H102" s="21"/>
      <c r="I102" s="21"/>
      <c r="J102" s="46"/>
      <c r="K102" s="6"/>
    </row>
    <row r="103" spans="2:11">
      <c r="B103" s="68"/>
      <c r="C103" s="68"/>
      <c r="D103" s="67"/>
      <c r="E103" s="4"/>
      <c r="F103" s="67"/>
      <c r="G103" s="67"/>
      <c r="H103" s="21"/>
      <c r="I103" s="21"/>
      <c r="J103" s="46"/>
      <c r="K103" s="6"/>
    </row>
    <row r="104" spans="2:11">
      <c r="B104" s="68"/>
      <c r="C104" s="68"/>
      <c r="D104" s="67"/>
      <c r="E104" s="4"/>
      <c r="F104" s="67"/>
      <c r="G104" s="67"/>
      <c r="H104" s="21"/>
      <c r="I104" s="21"/>
      <c r="J104" s="46"/>
      <c r="K104" s="6"/>
    </row>
    <row r="105" spans="2:11">
      <c r="B105" s="68"/>
      <c r="C105" s="68"/>
      <c r="D105" s="67"/>
      <c r="E105" s="4"/>
      <c r="F105" s="67"/>
      <c r="G105" s="67"/>
      <c r="H105" s="21"/>
      <c r="I105" s="21"/>
      <c r="J105" s="46"/>
      <c r="K105" s="6"/>
    </row>
    <row r="106" spans="2:11">
      <c r="B106" s="68"/>
      <c r="C106" s="68"/>
      <c r="D106" s="67"/>
      <c r="E106" s="4"/>
      <c r="F106" s="67"/>
      <c r="G106" s="67"/>
      <c r="H106" s="21"/>
      <c r="I106" s="21"/>
      <c r="J106" s="46"/>
      <c r="K106" s="6"/>
    </row>
    <row r="107" spans="2:11">
      <c r="B107" s="68"/>
      <c r="C107" s="68"/>
      <c r="D107" s="67"/>
      <c r="E107" s="4"/>
      <c r="F107" s="67"/>
      <c r="G107" s="67"/>
      <c r="H107" s="21"/>
      <c r="I107" s="21"/>
      <c r="J107" s="46"/>
      <c r="K107" s="6"/>
    </row>
    <row r="108" spans="2:11">
      <c r="B108" s="68"/>
      <c r="C108" s="68"/>
      <c r="D108" s="67"/>
      <c r="E108" s="4"/>
      <c r="F108" s="67"/>
      <c r="G108" s="67"/>
      <c r="H108" s="21"/>
      <c r="I108" s="21"/>
      <c r="J108" s="46"/>
      <c r="K108" s="6"/>
    </row>
    <row r="109" spans="2:11" ht="15.75" thickBot="1">
      <c r="B109" s="68"/>
      <c r="C109" s="68"/>
      <c r="D109" s="67"/>
      <c r="E109" s="4"/>
      <c r="F109" s="67"/>
      <c r="G109" s="67"/>
      <c r="H109" s="21"/>
      <c r="I109" s="21"/>
      <c r="J109" s="46"/>
      <c r="K109" s="6"/>
    </row>
    <row r="110" spans="2:11" ht="26.25" customHeight="1" thickBot="1">
      <c r="B110" s="565" t="s">
        <v>116</v>
      </c>
      <c r="C110" s="566"/>
      <c r="D110" s="566"/>
      <c r="E110" s="566"/>
      <c r="F110" s="566"/>
      <c r="G110" s="566"/>
      <c r="H110" s="566"/>
      <c r="I110" s="566"/>
      <c r="J110" s="566"/>
      <c r="K110" s="567"/>
    </row>
    <row r="111" spans="2:11" ht="26.25" customHeight="1" thickBot="1">
      <c r="B111" s="608" t="s">
        <v>321</v>
      </c>
      <c r="C111" s="609"/>
      <c r="D111" s="609"/>
      <c r="E111" s="609"/>
      <c r="F111" s="609"/>
      <c r="G111" s="609"/>
      <c r="H111" s="610"/>
      <c r="I111" s="111" t="s">
        <v>523</v>
      </c>
      <c r="J111" s="126">
        <f>J124+J131+J138+J153+J161+J168+J175+J189+J196+J203+J210+J225+J232+J239+J247+K311+J318+J260+J268+J275+J283+J296+J304+J330+J340+J348+J355+J364+J373+J381+J388+J402+J409+J417+J424</f>
        <v>78818857.510215759</v>
      </c>
      <c r="K111" s="112"/>
    </row>
    <row r="112" spans="2:11" ht="15.75" customHeight="1" thickBot="1">
      <c r="B112" s="616" t="s">
        <v>746</v>
      </c>
      <c r="C112" s="617"/>
      <c r="D112" s="617"/>
      <c r="E112" s="617"/>
      <c r="F112" s="617"/>
      <c r="G112" s="617"/>
      <c r="H112" s="617"/>
      <c r="I112" s="617"/>
      <c r="J112" s="617"/>
      <c r="K112" s="618"/>
    </row>
    <row r="113" spans="1:11" ht="15.75" customHeight="1" thickBot="1">
      <c r="B113" s="632" t="s">
        <v>245</v>
      </c>
      <c r="C113" s="633"/>
      <c r="D113" s="633"/>
      <c r="E113" s="633"/>
      <c r="F113" s="633"/>
      <c r="G113" s="633"/>
      <c r="H113" s="633"/>
      <c r="I113" s="616" t="s">
        <v>244</v>
      </c>
      <c r="J113" s="617"/>
      <c r="K113" s="618"/>
    </row>
    <row r="114" spans="1:11" ht="15" customHeight="1" thickBot="1">
      <c r="B114" s="137" t="s">
        <v>94</v>
      </c>
      <c r="C114" s="612" t="s">
        <v>95</v>
      </c>
      <c r="D114" s="613"/>
      <c r="E114" s="613"/>
      <c r="F114" s="613"/>
      <c r="G114" s="613"/>
      <c r="H114" s="614"/>
      <c r="I114" s="138" t="s">
        <v>97</v>
      </c>
      <c r="J114" s="139" t="s">
        <v>98</v>
      </c>
      <c r="K114" s="140" t="s">
        <v>99</v>
      </c>
    </row>
    <row r="115" spans="1:11" ht="15" customHeight="1" thickBot="1">
      <c r="B115" s="137" t="s">
        <v>528</v>
      </c>
      <c r="C115" s="621" t="s">
        <v>530</v>
      </c>
      <c r="D115" s="622"/>
      <c r="E115" s="622"/>
      <c r="F115" s="622"/>
      <c r="G115" s="622"/>
      <c r="H115" s="623"/>
      <c r="I115" s="141" t="s">
        <v>527</v>
      </c>
      <c r="J115" s="142" t="s">
        <v>527</v>
      </c>
      <c r="K115" s="143" t="s">
        <v>527</v>
      </c>
    </row>
    <row r="116" spans="1:11" ht="15" customHeight="1" thickBot="1">
      <c r="B116" s="9"/>
      <c r="C116" s="17"/>
      <c r="D116" s="17"/>
      <c r="E116" s="17"/>
      <c r="F116" s="17"/>
      <c r="G116" s="17"/>
      <c r="H116" s="17"/>
      <c r="I116" s="56"/>
      <c r="J116" s="17"/>
      <c r="K116" s="17"/>
    </row>
    <row r="117" spans="1:11" ht="15" customHeight="1" thickBot="1">
      <c r="B117" s="626" t="s">
        <v>322</v>
      </c>
      <c r="C117" s="627"/>
      <c r="D117" s="627"/>
      <c r="E117" s="627"/>
      <c r="F117" s="627"/>
      <c r="G117" s="627"/>
      <c r="H117" s="627"/>
      <c r="I117" s="627"/>
      <c r="J117" s="627"/>
      <c r="K117" s="628"/>
    </row>
    <row r="118" spans="1:11" ht="15.75" customHeight="1" thickBot="1">
      <c r="B118" s="571" t="s">
        <v>101</v>
      </c>
      <c r="C118" s="611"/>
      <c r="D118" s="611"/>
      <c r="E118" s="611"/>
      <c r="F118" s="611"/>
      <c r="G118" s="611"/>
      <c r="H118" s="611"/>
      <c r="I118" s="611"/>
      <c r="J118" s="611"/>
      <c r="K118" s="572"/>
    </row>
    <row r="119" spans="1:11" ht="15" customHeight="1" thickBot="1">
      <c r="A119" s="52"/>
      <c r="B119" s="499" t="s">
        <v>0</v>
      </c>
      <c r="C119" s="500"/>
      <c r="D119" s="70" t="s">
        <v>1</v>
      </c>
      <c r="E119" s="97" t="s">
        <v>2</v>
      </c>
      <c r="F119" s="499" t="s">
        <v>3</v>
      </c>
      <c r="G119" s="500"/>
      <c r="H119" s="23" t="s">
        <v>4</v>
      </c>
      <c r="I119" s="221" t="s">
        <v>103</v>
      </c>
      <c r="J119" s="23" t="s">
        <v>5</v>
      </c>
      <c r="K119" s="23" t="s">
        <v>6</v>
      </c>
    </row>
    <row r="120" spans="1:11" ht="15.75" thickBot="1">
      <c r="A120" s="52"/>
      <c r="B120" s="592" t="s">
        <v>21</v>
      </c>
      <c r="C120" s="661"/>
      <c r="D120" s="202"/>
      <c r="E120" s="165"/>
      <c r="F120" s="507"/>
      <c r="G120" s="507"/>
      <c r="H120" s="165">
        <v>2018</v>
      </c>
      <c r="I120" s="254" t="s">
        <v>122</v>
      </c>
      <c r="J120" s="123">
        <v>83000</v>
      </c>
      <c r="K120" s="37"/>
    </row>
    <row r="121" spans="1:11" ht="15.75" thickBot="1">
      <c r="A121" s="52"/>
      <c r="B121" s="538" t="s">
        <v>381</v>
      </c>
      <c r="C121" s="619"/>
      <c r="D121" s="204" t="s">
        <v>8</v>
      </c>
      <c r="E121" s="219" t="s">
        <v>22</v>
      </c>
      <c r="F121" s="508" t="s">
        <v>10</v>
      </c>
      <c r="G121" s="508"/>
      <c r="H121" s="219">
        <v>2019</v>
      </c>
      <c r="I121" s="254" t="s">
        <v>122</v>
      </c>
      <c r="J121" s="121">
        <f>J120*6.32%+(J120)</f>
        <v>88245.6</v>
      </c>
      <c r="K121" s="38"/>
    </row>
    <row r="122" spans="1:11" ht="15.75" thickBot="1">
      <c r="A122" s="52"/>
      <c r="B122" s="526"/>
      <c r="C122" s="526"/>
      <c r="D122" s="204"/>
      <c r="E122" s="219" t="s">
        <v>27</v>
      </c>
      <c r="F122" s="526"/>
      <c r="G122" s="526"/>
      <c r="H122" s="219">
        <v>2020</v>
      </c>
      <c r="I122" s="254" t="s">
        <v>122</v>
      </c>
      <c r="J122" s="121">
        <f>J121*6.32%+(J121)</f>
        <v>93822.721920000011</v>
      </c>
      <c r="K122" s="38"/>
    </row>
    <row r="123" spans="1:11" ht="15.75" customHeight="1" thickBot="1">
      <c r="A123" s="52"/>
      <c r="B123" s="615"/>
      <c r="C123" s="615"/>
      <c r="D123" s="261"/>
      <c r="E123" s="262"/>
      <c r="F123" s="602"/>
      <c r="G123" s="603"/>
      <c r="H123" s="256">
        <v>2021</v>
      </c>
      <c r="I123" s="254" t="s">
        <v>122</v>
      </c>
      <c r="J123" s="122">
        <f>J122*6.32%+(J122)</f>
        <v>99752.31794534401</v>
      </c>
      <c r="K123" s="263"/>
    </row>
    <row r="124" spans="1:11" ht="15.75" thickBot="1">
      <c r="A124" s="52"/>
      <c r="B124" s="600"/>
      <c r="C124" s="601"/>
      <c r="D124" s="264"/>
      <c r="E124" s="265"/>
      <c r="F124" s="620"/>
      <c r="G124" s="564"/>
      <c r="H124" s="624" t="s">
        <v>9</v>
      </c>
      <c r="I124" s="625"/>
      <c r="J124" s="240">
        <f>SUM(J120:J123)</f>
        <v>364820.63986534404</v>
      </c>
      <c r="K124" s="266"/>
    </row>
    <row r="125" spans="1:11" ht="15.75" thickBot="1">
      <c r="A125" s="52"/>
      <c r="B125" s="230"/>
      <c r="C125" s="230"/>
      <c r="D125" s="229"/>
      <c r="E125" s="218"/>
      <c r="F125" s="229"/>
      <c r="G125" s="229"/>
      <c r="H125" s="57"/>
      <c r="I125" s="57"/>
      <c r="J125" s="74"/>
      <c r="K125" s="13"/>
    </row>
    <row r="126" spans="1:11" ht="15.75" customHeight="1" thickBot="1">
      <c r="A126" s="52"/>
      <c r="B126" s="499" t="s">
        <v>0</v>
      </c>
      <c r="C126" s="500"/>
      <c r="D126" s="70" t="s">
        <v>1</v>
      </c>
      <c r="E126" s="97" t="s">
        <v>2</v>
      </c>
      <c r="F126" s="499" t="s">
        <v>3</v>
      </c>
      <c r="G126" s="500"/>
      <c r="H126" s="23" t="s">
        <v>4</v>
      </c>
      <c r="I126" s="221" t="s">
        <v>103</v>
      </c>
      <c r="J126" s="23" t="s">
        <v>5</v>
      </c>
      <c r="K126" s="23" t="s">
        <v>6</v>
      </c>
    </row>
    <row r="127" spans="1:11">
      <c r="A127" s="52"/>
      <c r="B127" s="592" t="s">
        <v>120</v>
      </c>
      <c r="C127" s="507"/>
      <c r="D127" s="165"/>
      <c r="E127" s="165"/>
      <c r="F127" s="507"/>
      <c r="G127" s="507"/>
      <c r="H127" s="165">
        <v>2018</v>
      </c>
      <c r="I127" s="267">
        <v>23</v>
      </c>
      <c r="J127" s="268">
        <v>1574950</v>
      </c>
      <c r="K127" s="246"/>
    </row>
    <row r="128" spans="1:11">
      <c r="A128" s="52"/>
      <c r="B128" s="538" t="s">
        <v>375</v>
      </c>
      <c r="C128" s="539"/>
      <c r="D128" s="219"/>
      <c r="E128" s="219" t="s">
        <v>119</v>
      </c>
      <c r="F128" s="508" t="s">
        <v>10</v>
      </c>
      <c r="G128" s="508"/>
      <c r="H128" s="219">
        <v>2019</v>
      </c>
      <c r="I128" s="269">
        <v>24</v>
      </c>
      <c r="J128" s="270">
        <f>SUM(J127*6.32%)+J127</f>
        <v>1674486.84</v>
      </c>
      <c r="K128" s="248"/>
    </row>
    <row r="129" spans="1:11">
      <c r="A129" s="52"/>
      <c r="B129" s="568"/>
      <c r="C129" s="526"/>
      <c r="D129" s="219" t="s">
        <v>8</v>
      </c>
      <c r="E129" s="219" t="s">
        <v>524</v>
      </c>
      <c r="F129" s="526"/>
      <c r="G129" s="526"/>
      <c r="H129" s="219">
        <v>2020</v>
      </c>
      <c r="I129" s="219">
        <v>25</v>
      </c>
      <c r="J129" s="270">
        <f>SUM(J128*6.32%)+J128</f>
        <v>1780314.4082880002</v>
      </c>
      <c r="K129" s="248"/>
    </row>
    <row r="130" spans="1:11" ht="15.75" thickBot="1">
      <c r="A130" s="52"/>
      <c r="B130" s="509"/>
      <c r="C130" s="510"/>
      <c r="D130" s="255"/>
      <c r="E130" s="256"/>
      <c r="F130" s="511"/>
      <c r="G130" s="511"/>
      <c r="H130" s="256">
        <v>2021</v>
      </c>
      <c r="I130" s="256">
        <v>26</v>
      </c>
      <c r="J130" s="270">
        <f>SUM(J129*6.32%)+J129</f>
        <v>1892830.2788918018</v>
      </c>
      <c r="K130" s="257"/>
    </row>
    <row r="131" spans="1:11" s="33" customFormat="1" ht="15.75" thickBot="1">
      <c r="A131" s="52"/>
      <c r="B131" s="512"/>
      <c r="C131" s="586"/>
      <c r="D131" s="169"/>
      <c r="E131" s="212"/>
      <c r="F131" s="578"/>
      <c r="G131" s="578"/>
      <c r="H131" s="583" t="s">
        <v>9</v>
      </c>
      <c r="I131" s="583"/>
      <c r="J131" s="271">
        <f>SUM(J127:J130)</f>
        <v>6922581.5271798018</v>
      </c>
      <c r="K131" s="43"/>
    </row>
    <row r="132" spans="1:11" ht="15.75" thickBot="1">
      <c r="A132" s="56"/>
      <c r="B132" s="230"/>
      <c r="C132" s="230"/>
      <c r="D132" s="229"/>
      <c r="E132" s="218"/>
      <c r="F132" s="229"/>
      <c r="G132" s="229"/>
      <c r="H132" s="57"/>
      <c r="I132" s="57"/>
      <c r="J132" s="101"/>
      <c r="K132" s="13"/>
    </row>
    <row r="133" spans="1:11" ht="15" customHeight="1" thickBot="1">
      <c r="B133" s="499" t="s">
        <v>0</v>
      </c>
      <c r="C133" s="500"/>
      <c r="D133" s="70" t="s">
        <v>1</v>
      </c>
      <c r="E133" s="97" t="s">
        <v>2</v>
      </c>
      <c r="F133" s="499" t="s">
        <v>3</v>
      </c>
      <c r="G133" s="500"/>
      <c r="H133" s="23" t="s">
        <v>4</v>
      </c>
      <c r="I133" s="221" t="s">
        <v>103</v>
      </c>
      <c r="J133" s="23" t="s">
        <v>5</v>
      </c>
      <c r="K133" s="23" t="s">
        <v>6</v>
      </c>
    </row>
    <row r="134" spans="1:11" ht="15.75" customHeight="1">
      <c r="B134" s="592" t="s">
        <v>246</v>
      </c>
      <c r="C134" s="507"/>
      <c r="D134" s="165"/>
      <c r="E134" s="165"/>
      <c r="F134" s="507"/>
      <c r="G134" s="507"/>
      <c r="H134" s="165">
        <v>2018</v>
      </c>
      <c r="I134" s="36">
        <v>1</v>
      </c>
      <c r="J134" s="123">
        <v>60000</v>
      </c>
      <c r="K134" s="37"/>
    </row>
    <row r="135" spans="1:11">
      <c r="B135" s="538" t="s">
        <v>668</v>
      </c>
      <c r="C135" s="539"/>
      <c r="D135" s="219"/>
      <c r="E135" s="219" t="s">
        <v>23</v>
      </c>
      <c r="F135" s="508" t="s">
        <v>7</v>
      </c>
      <c r="G135" s="508"/>
      <c r="H135" s="219">
        <v>2019</v>
      </c>
      <c r="I135" s="272">
        <v>1</v>
      </c>
      <c r="J135" s="121">
        <f>J134*6.32%+(J134)</f>
        <v>63792</v>
      </c>
      <c r="K135" s="38"/>
    </row>
    <row r="136" spans="1:11">
      <c r="B136" s="568"/>
      <c r="C136" s="526"/>
      <c r="D136" s="219" t="s">
        <v>8</v>
      </c>
      <c r="E136" s="219"/>
      <c r="F136" s="526"/>
      <c r="G136" s="526"/>
      <c r="H136" s="219">
        <v>2020</v>
      </c>
      <c r="I136" s="272">
        <v>1</v>
      </c>
      <c r="J136" s="121">
        <f>J135*6.32%+(J135)</f>
        <v>67823.654399999999</v>
      </c>
      <c r="K136" s="38"/>
    </row>
    <row r="137" spans="1:11" ht="15.75" thickBot="1">
      <c r="B137" s="527"/>
      <c r="C137" s="528"/>
      <c r="D137" s="213"/>
      <c r="E137" s="168"/>
      <c r="F137" s="529"/>
      <c r="G137" s="529"/>
      <c r="H137" s="168">
        <v>2021</v>
      </c>
      <c r="I137" s="273">
        <v>1</v>
      </c>
      <c r="J137" s="122">
        <f>J136*6.32%+(J136)</f>
        <v>72110.109358079993</v>
      </c>
      <c r="K137" s="42"/>
    </row>
    <row r="138" spans="1:11" ht="15.75" thickBot="1">
      <c r="B138" s="512"/>
      <c r="C138" s="586"/>
      <c r="D138" s="169"/>
      <c r="E138" s="212"/>
      <c r="F138" s="578"/>
      <c r="G138" s="578"/>
      <c r="H138" s="583" t="s">
        <v>9</v>
      </c>
      <c r="I138" s="583"/>
      <c r="J138" s="240">
        <f>SUM(J134:J137)</f>
        <v>263725.76375807996</v>
      </c>
      <c r="K138" s="43"/>
    </row>
    <row r="139" spans="1:11">
      <c r="B139" s="9"/>
      <c r="C139" s="9"/>
      <c r="D139" s="10"/>
      <c r="E139" s="11"/>
      <c r="F139" s="10"/>
      <c r="G139" s="10"/>
      <c r="H139" s="57"/>
      <c r="I139" s="57"/>
      <c r="J139" s="30"/>
      <c r="K139" s="13"/>
    </row>
    <row r="140" spans="1:11">
      <c r="B140" s="9"/>
      <c r="C140" s="9"/>
      <c r="D140" s="10"/>
      <c r="E140" s="11"/>
      <c r="F140" s="10"/>
      <c r="G140" s="10"/>
      <c r="H140" s="57"/>
      <c r="I140" s="57"/>
      <c r="J140" s="30"/>
      <c r="K140" s="13"/>
    </row>
    <row r="141" spans="1:11">
      <c r="B141" s="9"/>
      <c r="C141" s="9"/>
      <c r="D141" s="10"/>
      <c r="E141" s="11"/>
      <c r="F141" s="10"/>
      <c r="G141" s="10"/>
      <c r="H141" s="57"/>
      <c r="I141" s="57"/>
      <c r="J141" s="30"/>
      <c r="K141" s="13"/>
    </row>
    <row r="142" spans="1:11">
      <c r="B142" s="9"/>
      <c r="C142" s="9"/>
      <c r="D142" s="10"/>
      <c r="E142" s="11"/>
      <c r="F142" s="10"/>
      <c r="G142" s="10"/>
      <c r="H142" s="57"/>
      <c r="I142" s="57"/>
      <c r="J142" s="30"/>
      <c r="K142" s="13"/>
    </row>
    <row r="143" spans="1:11">
      <c r="B143" s="9"/>
      <c r="C143" s="9"/>
      <c r="D143" s="10"/>
      <c r="E143" s="11"/>
      <c r="F143" s="10"/>
      <c r="G143" s="10"/>
      <c r="H143" s="57"/>
      <c r="I143" s="57"/>
      <c r="J143" s="30"/>
      <c r="K143" s="13"/>
    </row>
    <row r="144" spans="1:11" ht="15.75" thickBot="1">
      <c r="B144" s="9"/>
      <c r="C144" s="9"/>
      <c r="D144" s="10"/>
      <c r="E144" s="11"/>
      <c r="F144" s="10"/>
      <c r="G144" s="10"/>
      <c r="H144" s="57"/>
      <c r="I144" s="57"/>
      <c r="J144" s="30"/>
      <c r="K144" s="13"/>
    </row>
    <row r="145" spans="2:11" ht="16.5" customHeight="1" thickBot="1">
      <c r="B145" s="565" t="s">
        <v>116</v>
      </c>
      <c r="C145" s="566"/>
      <c r="D145" s="566"/>
      <c r="E145" s="566"/>
      <c r="F145" s="566"/>
      <c r="G145" s="566"/>
      <c r="H145" s="566"/>
      <c r="I145" s="566"/>
      <c r="J145" s="566"/>
      <c r="K145" s="567"/>
    </row>
    <row r="146" spans="2:11" ht="16.5" thickBot="1">
      <c r="B146" s="521" t="s">
        <v>322</v>
      </c>
      <c r="C146" s="522"/>
      <c r="D146" s="522"/>
      <c r="E146" s="522"/>
      <c r="F146" s="522"/>
      <c r="G146" s="522"/>
      <c r="H146" s="522"/>
      <c r="I146" s="522"/>
      <c r="J146" s="522"/>
      <c r="K146" s="523"/>
    </row>
    <row r="147" spans="2:11" ht="15" customHeight="1" thickBot="1">
      <c r="B147" s="571" t="s">
        <v>101</v>
      </c>
      <c r="C147" s="611"/>
      <c r="D147" s="611"/>
      <c r="E147" s="611"/>
      <c r="F147" s="611"/>
      <c r="G147" s="611"/>
      <c r="H147" s="611"/>
      <c r="I147" s="611"/>
      <c r="J147" s="611"/>
      <c r="K147" s="572"/>
    </row>
    <row r="148" spans="2:11" ht="15.75" thickBot="1">
      <c r="B148" s="499" t="s">
        <v>0</v>
      </c>
      <c r="C148" s="500"/>
      <c r="D148" s="70" t="s">
        <v>1</v>
      </c>
      <c r="E148" s="66" t="s">
        <v>2</v>
      </c>
      <c r="F148" s="499" t="s">
        <v>3</v>
      </c>
      <c r="G148" s="500"/>
      <c r="H148" s="23" t="s">
        <v>4</v>
      </c>
      <c r="I148" s="69" t="s">
        <v>103</v>
      </c>
      <c r="J148" s="23" t="s">
        <v>5</v>
      </c>
      <c r="K148" s="23" t="s">
        <v>6</v>
      </c>
    </row>
    <row r="149" spans="2:11" ht="15.75" thickBot="1">
      <c r="B149" s="519" t="s">
        <v>121</v>
      </c>
      <c r="C149" s="520"/>
      <c r="D149" s="165"/>
      <c r="E149" s="165"/>
      <c r="F149" s="536"/>
      <c r="G149" s="537"/>
      <c r="H149" s="165">
        <v>2018</v>
      </c>
      <c r="I149" s="254" t="s">
        <v>122</v>
      </c>
      <c r="J149" s="123">
        <v>5000</v>
      </c>
      <c r="K149" s="37">
        <v>0</v>
      </c>
    </row>
    <row r="150" spans="2:11" ht="15.75" thickBot="1">
      <c r="B150" s="524" t="s">
        <v>382</v>
      </c>
      <c r="C150" s="525"/>
      <c r="D150" s="219"/>
      <c r="E150" s="219" t="s">
        <v>63</v>
      </c>
      <c r="F150" s="532" t="s">
        <v>10</v>
      </c>
      <c r="G150" s="533"/>
      <c r="H150" s="219">
        <v>2019</v>
      </c>
      <c r="I150" s="254" t="s">
        <v>122</v>
      </c>
      <c r="J150" s="121">
        <f>J149*6.32%+(J149)</f>
        <v>5316</v>
      </c>
      <c r="K150" s="38"/>
    </row>
    <row r="151" spans="2:11" ht="15.75" thickBot="1">
      <c r="B151" s="560"/>
      <c r="C151" s="533"/>
      <c r="D151" s="219" t="s">
        <v>11</v>
      </c>
      <c r="E151" s="219" t="s">
        <v>276</v>
      </c>
      <c r="F151" s="532"/>
      <c r="G151" s="533"/>
      <c r="H151" s="219">
        <v>2020</v>
      </c>
      <c r="I151" s="254" t="s">
        <v>122</v>
      </c>
      <c r="J151" s="121">
        <f>J150*6.32%+(J150)</f>
        <v>5651.9712</v>
      </c>
      <c r="K151" s="38">
        <v>0</v>
      </c>
    </row>
    <row r="152" spans="2:11" ht="15.75" thickBot="1">
      <c r="B152" s="575"/>
      <c r="C152" s="576"/>
      <c r="D152" s="213"/>
      <c r="E152" s="168"/>
      <c r="F152" s="534"/>
      <c r="G152" s="535"/>
      <c r="H152" s="168">
        <v>2021</v>
      </c>
      <c r="I152" s="254" t="s">
        <v>122</v>
      </c>
      <c r="J152" s="122">
        <f>J151*6.32%+(J151)</f>
        <v>6009.1757798400004</v>
      </c>
      <c r="K152" s="42">
        <v>0</v>
      </c>
    </row>
    <row r="153" spans="2:11" ht="15.75" thickBot="1">
      <c r="B153" s="499"/>
      <c r="C153" s="577"/>
      <c r="D153" s="169"/>
      <c r="E153" s="212"/>
      <c r="F153" s="570"/>
      <c r="G153" s="569"/>
      <c r="H153" s="574" t="s">
        <v>9</v>
      </c>
      <c r="I153" s="573"/>
      <c r="J153" s="240">
        <f>SUM(J149:J152)</f>
        <v>21977.146979839999</v>
      </c>
      <c r="K153" s="43">
        <f>SUM(K149:K152)</f>
        <v>0</v>
      </c>
    </row>
    <row r="154" spans="2:11" ht="16.5" customHeight="1" thickBot="1">
      <c r="B154" s="230"/>
      <c r="C154" s="230"/>
      <c r="D154" s="229"/>
      <c r="E154" s="218"/>
      <c r="F154" s="229"/>
      <c r="G154" s="229"/>
      <c r="H154" s="57"/>
      <c r="I154" s="57"/>
      <c r="J154" s="30"/>
      <c r="K154" s="13"/>
    </row>
    <row r="155" spans="2:11" ht="15" customHeight="1" thickBot="1">
      <c r="B155" s="626" t="s">
        <v>325</v>
      </c>
      <c r="C155" s="627"/>
      <c r="D155" s="627"/>
      <c r="E155" s="627"/>
      <c r="F155" s="627"/>
      <c r="G155" s="627"/>
      <c r="H155" s="627"/>
      <c r="I155" s="627"/>
      <c r="J155" s="627"/>
      <c r="K155" s="628"/>
    </row>
    <row r="156" spans="2:11" ht="12.75" customHeight="1" thickBot="1">
      <c r="B156" s="224" t="s">
        <v>0</v>
      </c>
      <c r="C156" s="225"/>
      <c r="D156" s="70" t="s">
        <v>1</v>
      </c>
      <c r="E156" s="97" t="s">
        <v>2</v>
      </c>
      <c r="F156" s="630" t="s">
        <v>3</v>
      </c>
      <c r="G156" s="631"/>
      <c r="H156" s="97" t="s">
        <v>4</v>
      </c>
      <c r="I156" s="225" t="s">
        <v>103</v>
      </c>
      <c r="J156" s="97" t="s">
        <v>5</v>
      </c>
      <c r="K156" s="97" t="s">
        <v>6</v>
      </c>
    </row>
    <row r="157" spans="2:11">
      <c r="B157" s="701" t="s">
        <v>64</v>
      </c>
      <c r="C157" s="525"/>
      <c r="D157" s="219"/>
      <c r="E157" s="219"/>
      <c r="F157" s="532"/>
      <c r="G157" s="533"/>
      <c r="H157" s="219">
        <v>2018</v>
      </c>
      <c r="I157" s="274" t="s">
        <v>122</v>
      </c>
      <c r="J157" s="123">
        <v>200000</v>
      </c>
      <c r="K157" s="275"/>
    </row>
    <row r="158" spans="2:11">
      <c r="B158" s="701" t="s">
        <v>383</v>
      </c>
      <c r="C158" s="525"/>
      <c r="D158" s="219"/>
      <c r="E158" s="219" t="s">
        <v>65</v>
      </c>
      <c r="F158" s="532" t="s">
        <v>10</v>
      </c>
      <c r="G158" s="533"/>
      <c r="H158" s="219">
        <v>2019</v>
      </c>
      <c r="I158" s="274" t="s">
        <v>122</v>
      </c>
      <c r="J158" s="121">
        <f>J157*6.32%+(J157)</f>
        <v>212640</v>
      </c>
      <c r="K158" s="275"/>
    </row>
    <row r="159" spans="2:11">
      <c r="B159" s="532"/>
      <c r="C159" s="533"/>
      <c r="D159" s="219" t="s">
        <v>8</v>
      </c>
      <c r="E159" s="219" t="s">
        <v>59</v>
      </c>
      <c r="F159" s="52"/>
      <c r="G159" s="52"/>
      <c r="H159" s="219">
        <v>2020</v>
      </c>
      <c r="I159" s="274" t="s">
        <v>122</v>
      </c>
      <c r="J159" s="121">
        <f>J158*6.32%+(J158)</f>
        <v>226078.848</v>
      </c>
      <c r="K159" s="275"/>
    </row>
    <row r="160" spans="2:11" ht="15.75" thickBot="1">
      <c r="B160" s="702"/>
      <c r="C160" s="576"/>
      <c r="D160" s="213"/>
      <c r="E160" s="168"/>
      <c r="F160" s="534"/>
      <c r="G160" s="535"/>
      <c r="H160" s="168">
        <v>2021</v>
      </c>
      <c r="I160" s="276" t="s">
        <v>122</v>
      </c>
      <c r="J160" s="122">
        <f>J159*6.32%+(J159)</f>
        <v>240367.03119360001</v>
      </c>
      <c r="K160" s="277"/>
    </row>
    <row r="161" spans="2:11" ht="15.75" thickBot="1">
      <c r="B161" s="499"/>
      <c r="C161" s="577"/>
      <c r="D161" s="169"/>
      <c r="E161" s="212"/>
      <c r="F161" s="570"/>
      <c r="G161" s="569"/>
      <c r="H161" s="574" t="s">
        <v>9</v>
      </c>
      <c r="I161" s="573"/>
      <c r="J161" s="240">
        <f>SUM(J157:J160)</f>
        <v>879085.87919360003</v>
      </c>
      <c r="K161" s="43">
        <f>SUM(K157:K160)</f>
        <v>0</v>
      </c>
    </row>
    <row r="162" spans="2:11" ht="15" customHeight="1" thickBot="1">
      <c r="B162" s="230"/>
      <c r="C162" s="230"/>
      <c r="D162" s="229"/>
      <c r="E162" s="218"/>
      <c r="F162" s="229"/>
      <c r="G162" s="229"/>
      <c r="H162" s="218"/>
      <c r="I162" s="278"/>
      <c r="J162" s="279"/>
      <c r="K162" s="15"/>
    </row>
    <row r="163" spans="2:11" ht="13.5" customHeight="1" thickBot="1">
      <c r="B163" s="211" t="s">
        <v>0</v>
      </c>
      <c r="C163" s="221"/>
      <c r="D163" s="280" t="s">
        <v>1</v>
      </c>
      <c r="E163" s="23" t="s">
        <v>2</v>
      </c>
      <c r="F163" s="499" t="s">
        <v>3</v>
      </c>
      <c r="G163" s="500"/>
      <c r="H163" s="23" t="s">
        <v>4</v>
      </c>
      <c r="I163" s="221" t="s">
        <v>103</v>
      </c>
      <c r="J163" s="23" t="s">
        <v>5</v>
      </c>
      <c r="K163" s="23" t="s">
        <v>6</v>
      </c>
    </row>
    <row r="164" spans="2:11">
      <c r="B164" s="519" t="s">
        <v>16</v>
      </c>
      <c r="C164" s="520"/>
      <c r="D164" s="165"/>
      <c r="E164" s="165"/>
      <c r="F164" s="536"/>
      <c r="G164" s="537"/>
      <c r="H164" s="165">
        <v>2018</v>
      </c>
      <c r="I164" s="254" t="s">
        <v>122</v>
      </c>
      <c r="J164" s="123">
        <v>5000</v>
      </c>
      <c r="K164" s="37"/>
    </row>
    <row r="165" spans="2:11">
      <c r="B165" s="524" t="s">
        <v>384</v>
      </c>
      <c r="C165" s="525"/>
      <c r="D165" s="219"/>
      <c r="E165" s="219" t="s">
        <v>17</v>
      </c>
      <c r="F165" s="532" t="s">
        <v>10</v>
      </c>
      <c r="G165" s="533"/>
      <c r="H165" s="219">
        <v>2019</v>
      </c>
      <c r="I165" s="274" t="s">
        <v>122</v>
      </c>
      <c r="J165" s="121">
        <f>J164*6.32%+(J164)</f>
        <v>5316</v>
      </c>
      <c r="K165" s="38"/>
    </row>
    <row r="166" spans="2:11">
      <c r="B166" s="560"/>
      <c r="C166" s="533"/>
      <c r="D166" s="219" t="s">
        <v>8</v>
      </c>
      <c r="E166" s="219" t="s">
        <v>18</v>
      </c>
      <c r="F166" s="52"/>
      <c r="G166" s="52"/>
      <c r="H166" s="219">
        <v>2020</v>
      </c>
      <c r="I166" s="274" t="s">
        <v>122</v>
      </c>
      <c r="J166" s="121">
        <f>J165*6.32%+(J165)</f>
        <v>5651.9712</v>
      </c>
      <c r="K166" s="38"/>
    </row>
    <row r="167" spans="2:11" ht="15.75" thickBot="1">
      <c r="B167" s="575"/>
      <c r="C167" s="576"/>
      <c r="D167" s="213"/>
      <c r="E167" s="168"/>
      <c r="F167" s="534"/>
      <c r="G167" s="535"/>
      <c r="H167" s="168">
        <v>2021</v>
      </c>
      <c r="I167" s="276" t="s">
        <v>122</v>
      </c>
      <c r="J167" s="122">
        <f>J166*6.32%+(J166)</f>
        <v>6009.1757798400004</v>
      </c>
      <c r="K167" s="42"/>
    </row>
    <row r="168" spans="2:11" ht="15.75" thickBot="1">
      <c r="B168" s="499"/>
      <c r="C168" s="577"/>
      <c r="D168" s="169"/>
      <c r="E168" s="212"/>
      <c r="F168" s="570"/>
      <c r="G168" s="569"/>
      <c r="H168" s="574" t="s">
        <v>9</v>
      </c>
      <c r="I168" s="573"/>
      <c r="J168" s="240">
        <f>SUM(J164:J167)</f>
        <v>21977.146979839999</v>
      </c>
      <c r="K168" s="43"/>
    </row>
    <row r="169" spans="2:11" ht="15" customHeight="1" thickBot="1">
      <c r="B169" s="230"/>
      <c r="C169" s="230"/>
      <c r="D169" s="229"/>
      <c r="E169" s="218"/>
      <c r="F169" s="229"/>
      <c r="G169" s="229"/>
      <c r="H169" s="57"/>
      <c r="I169" s="57"/>
      <c r="J169" s="74"/>
      <c r="K169" s="13"/>
    </row>
    <row r="170" spans="2:11" ht="14.25" customHeight="1" thickBot="1">
      <c r="B170" s="211" t="s">
        <v>0</v>
      </c>
      <c r="C170" s="221"/>
      <c r="D170" s="70" t="s">
        <v>1</v>
      </c>
      <c r="E170" s="97" t="s">
        <v>2</v>
      </c>
      <c r="F170" s="499" t="s">
        <v>3</v>
      </c>
      <c r="G170" s="500"/>
      <c r="H170" s="23" t="s">
        <v>4</v>
      </c>
      <c r="I170" s="221" t="s">
        <v>103</v>
      </c>
      <c r="J170" s="23" t="s">
        <v>5</v>
      </c>
      <c r="K170" s="23" t="s">
        <v>6</v>
      </c>
    </row>
    <row r="171" spans="2:11" ht="15.75" thickBot="1">
      <c r="B171" s="519" t="s">
        <v>326</v>
      </c>
      <c r="C171" s="520"/>
      <c r="D171" s="165"/>
      <c r="E171" s="165"/>
      <c r="F171" s="536"/>
      <c r="G171" s="537"/>
      <c r="H171" s="165">
        <v>2018</v>
      </c>
      <c r="I171" s="36">
        <v>1</v>
      </c>
      <c r="J171" s="123">
        <v>40000</v>
      </c>
      <c r="K171" s="37"/>
    </row>
    <row r="172" spans="2:11" ht="15.75" thickBot="1">
      <c r="B172" s="524" t="s">
        <v>385</v>
      </c>
      <c r="C172" s="525"/>
      <c r="D172" s="219"/>
      <c r="E172" s="219" t="s">
        <v>123</v>
      </c>
      <c r="F172" s="532" t="s">
        <v>7</v>
      </c>
      <c r="G172" s="533"/>
      <c r="H172" s="219">
        <v>2019</v>
      </c>
      <c r="I172" s="36">
        <v>1</v>
      </c>
      <c r="J172" s="121">
        <f>J171*6.32%+(J171)</f>
        <v>42528</v>
      </c>
      <c r="K172" s="38"/>
    </row>
    <row r="173" spans="2:11" ht="15.75" thickBot="1">
      <c r="B173" s="560"/>
      <c r="C173" s="533"/>
      <c r="D173" s="219" t="s">
        <v>8</v>
      </c>
      <c r="E173" s="219" t="s">
        <v>52</v>
      </c>
      <c r="F173" s="52"/>
      <c r="G173" s="52"/>
      <c r="H173" s="219">
        <v>2020</v>
      </c>
      <c r="I173" s="36">
        <v>1</v>
      </c>
      <c r="J173" s="121">
        <f>J172*6.32%+(J172)</f>
        <v>45215.7696</v>
      </c>
      <c r="K173" s="38"/>
    </row>
    <row r="174" spans="2:11" ht="15.75" thickBot="1">
      <c r="B174" s="575"/>
      <c r="C174" s="576"/>
      <c r="D174" s="213"/>
      <c r="E174" s="168"/>
      <c r="F174" s="534"/>
      <c r="G174" s="535"/>
      <c r="H174" s="168">
        <v>2021</v>
      </c>
      <c r="I174" s="36">
        <v>1</v>
      </c>
      <c r="J174" s="122">
        <f>J173*6.32%+(J173)</f>
        <v>48073.406238720003</v>
      </c>
      <c r="K174" s="42"/>
    </row>
    <row r="175" spans="2:11" ht="15.75" thickBot="1">
      <c r="B175" s="499"/>
      <c r="C175" s="577"/>
      <c r="D175" s="169"/>
      <c r="E175" s="212"/>
      <c r="F175" s="570"/>
      <c r="G175" s="569"/>
      <c r="H175" s="574" t="s">
        <v>9</v>
      </c>
      <c r="I175" s="573"/>
      <c r="J175" s="240">
        <f>SUM(J171:J174)</f>
        <v>175817.17583872</v>
      </c>
      <c r="K175" s="43"/>
    </row>
    <row r="176" spans="2:11">
      <c r="B176" s="68"/>
      <c r="C176" s="68"/>
      <c r="D176" s="67"/>
      <c r="E176" s="4"/>
      <c r="F176" s="67"/>
      <c r="G176" s="67"/>
      <c r="H176" s="21"/>
      <c r="I176" s="21"/>
      <c r="J176" s="8"/>
      <c r="K176" s="6"/>
    </row>
    <row r="177" spans="2:11">
      <c r="B177" s="68"/>
      <c r="C177" s="68"/>
      <c r="D177" s="67"/>
      <c r="E177" s="4"/>
      <c r="F177" s="67"/>
      <c r="G177" s="67"/>
      <c r="H177" s="21"/>
      <c r="I177" s="21"/>
      <c r="J177" s="8"/>
      <c r="K177" s="6"/>
    </row>
    <row r="178" spans="2:11">
      <c r="B178" s="68"/>
      <c r="C178" s="68"/>
      <c r="D178" s="67"/>
      <c r="E178" s="4"/>
      <c r="F178" s="67"/>
      <c r="G178" s="67"/>
      <c r="H178" s="21"/>
      <c r="I178" s="21"/>
      <c r="J178" s="8"/>
      <c r="K178" s="6"/>
    </row>
    <row r="179" spans="2:11">
      <c r="B179" s="68"/>
      <c r="C179" s="68"/>
      <c r="D179" s="67"/>
      <c r="E179" s="4"/>
      <c r="F179" s="67"/>
      <c r="G179" s="67"/>
      <c r="H179" s="21"/>
      <c r="I179" s="21"/>
      <c r="J179" s="8"/>
      <c r="K179" s="6"/>
    </row>
    <row r="180" spans="2:11" ht="15.75" thickBot="1">
      <c r="B180" s="68"/>
      <c r="C180" s="68"/>
      <c r="D180" s="67"/>
      <c r="E180" s="4"/>
      <c r="F180" s="67"/>
      <c r="G180" s="67"/>
      <c r="H180" s="21"/>
      <c r="I180" s="21"/>
      <c r="J180" s="8"/>
      <c r="K180" s="6"/>
    </row>
    <row r="181" spans="2:11" ht="19.5" customHeight="1" thickBot="1">
      <c r="B181" s="565" t="s">
        <v>116</v>
      </c>
      <c r="C181" s="566"/>
      <c r="D181" s="566"/>
      <c r="E181" s="566"/>
      <c r="F181" s="566"/>
      <c r="G181" s="566"/>
      <c r="H181" s="566"/>
      <c r="I181" s="566"/>
      <c r="J181" s="566"/>
      <c r="K181" s="567"/>
    </row>
    <row r="182" spans="2:11" ht="16.5" thickBot="1">
      <c r="B182" s="521" t="s">
        <v>325</v>
      </c>
      <c r="C182" s="522"/>
      <c r="D182" s="522"/>
      <c r="E182" s="522"/>
      <c r="F182" s="522"/>
      <c r="G182" s="522"/>
      <c r="H182" s="522"/>
      <c r="I182" s="522"/>
      <c r="J182" s="522"/>
      <c r="K182" s="523"/>
    </row>
    <row r="183" spans="2:11" ht="15.75" customHeight="1" thickBot="1">
      <c r="B183" s="571" t="s">
        <v>101</v>
      </c>
      <c r="C183" s="611"/>
      <c r="D183" s="611"/>
      <c r="E183" s="611"/>
      <c r="F183" s="611"/>
      <c r="G183" s="611"/>
      <c r="H183" s="611"/>
      <c r="I183" s="611"/>
      <c r="J183" s="611"/>
      <c r="K183" s="572"/>
    </row>
    <row r="184" spans="2:11" ht="15.75" thickBot="1">
      <c r="B184" s="499" t="s">
        <v>0</v>
      </c>
      <c r="C184" s="500"/>
      <c r="D184" s="70" t="s">
        <v>1</v>
      </c>
      <c r="E184" s="97" t="s">
        <v>2</v>
      </c>
      <c r="F184" s="499" t="s">
        <v>3</v>
      </c>
      <c r="G184" s="500"/>
      <c r="H184" s="23" t="s">
        <v>4</v>
      </c>
      <c r="I184" s="221" t="s">
        <v>103</v>
      </c>
      <c r="J184" s="23" t="s">
        <v>5</v>
      </c>
      <c r="K184" s="23" t="s">
        <v>6</v>
      </c>
    </row>
    <row r="185" spans="2:11" ht="15.75" thickBot="1">
      <c r="B185" s="519" t="s">
        <v>25</v>
      </c>
      <c r="C185" s="520"/>
      <c r="D185" s="165"/>
      <c r="E185" s="165"/>
      <c r="F185" s="536"/>
      <c r="G185" s="537"/>
      <c r="H185" s="165">
        <v>2018</v>
      </c>
      <c r="I185" s="254" t="s">
        <v>122</v>
      </c>
      <c r="J185" s="123">
        <v>20000</v>
      </c>
      <c r="K185" s="37"/>
    </row>
    <row r="186" spans="2:11" ht="15.75" thickBot="1">
      <c r="B186" s="524" t="s">
        <v>386</v>
      </c>
      <c r="C186" s="525"/>
      <c r="D186" s="219"/>
      <c r="E186" s="219" t="s">
        <v>123</v>
      </c>
      <c r="F186" s="532" t="s">
        <v>10</v>
      </c>
      <c r="G186" s="533"/>
      <c r="H186" s="219">
        <v>2019</v>
      </c>
      <c r="I186" s="254" t="s">
        <v>122</v>
      </c>
      <c r="J186" s="121">
        <f>J185*6.32%+(J185)</f>
        <v>21264</v>
      </c>
      <c r="K186" s="38"/>
    </row>
    <row r="187" spans="2:11" ht="15.75" thickBot="1">
      <c r="B187" s="560"/>
      <c r="C187" s="533"/>
      <c r="D187" s="219" t="s">
        <v>11</v>
      </c>
      <c r="E187" s="219" t="s">
        <v>26</v>
      </c>
      <c r="F187" s="52"/>
      <c r="G187" s="52"/>
      <c r="H187" s="219">
        <v>2020</v>
      </c>
      <c r="I187" s="254" t="s">
        <v>122</v>
      </c>
      <c r="J187" s="121">
        <f>J186*6.32%+(J186)</f>
        <v>22607.8848</v>
      </c>
      <c r="K187" s="38"/>
    </row>
    <row r="188" spans="2:11" ht="15.75" thickBot="1">
      <c r="B188" s="575"/>
      <c r="C188" s="576"/>
      <c r="D188" s="213"/>
      <c r="E188" s="168"/>
      <c r="F188" s="534"/>
      <c r="G188" s="535"/>
      <c r="H188" s="168">
        <v>2021</v>
      </c>
      <c r="I188" s="254" t="s">
        <v>122</v>
      </c>
      <c r="J188" s="122">
        <f>J187*6.32%+(J187)</f>
        <v>24036.703119360001</v>
      </c>
      <c r="K188" s="42"/>
    </row>
    <row r="189" spans="2:11" ht="15.75" thickBot="1">
      <c r="B189" s="499"/>
      <c r="C189" s="577"/>
      <c r="D189" s="169"/>
      <c r="E189" s="212"/>
      <c r="F189" s="570"/>
      <c r="G189" s="569"/>
      <c r="H189" s="574" t="s">
        <v>9</v>
      </c>
      <c r="I189" s="573"/>
      <c r="J189" s="240">
        <f>SUM(J185:J188)</f>
        <v>87908.587919359998</v>
      </c>
      <c r="K189" s="43"/>
    </row>
    <row r="190" spans="2:11" ht="15" customHeight="1" thickBot="1">
      <c r="B190" s="281"/>
      <c r="C190" s="281"/>
      <c r="D190" s="281"/>
      <c r="E190" s="281"/>
      <c r="F190" s="281"/>
      <c r="G190" s="281"/>
      <c r="H190" s="281"/>
      <c r="I190" s="281"/>
      <c r="J190" s="281"/>
      <c r="K190" s="281"/>
    </row>
    <row r="191" spans="2:11" ht="14.25" customHeight="1" thickBot="1">
      <c r="B191" s="211" t="s">
        <v>0</v>
      </c>
      <c r="C191" s="221"/>
      <c r="D191" s="70" t="s">
        <v>1</v>
      </c>
      <c r="E191" s="97" t="s">
        <v>2</v>
      </c>
      <c r="F191" s="499" t="s">
        <v>3</v>
      </c>
      <c r="G191" s="500"/>
      <c r="H191" s="23" t="s">
        <v>4</v>
      </c>
      <c r="I191" s="221" t="s">
        <v>103</v>
      </c>
      <c r="J191" s="23" t="s">
        <v>5</v>
      </c>
      <c r="K191" s="23" t="s">
        <v>6</v>
      </c>
    </row>
    <row r="192" spans="2:11" ht="15.75" thickBot="1">
      <c r="B192" s="519" t="s">
        <v>29</v>
      </c>
      <c r="C192" s="520"/>
      <c r="D192" s="165"/>
      <c r="E192" s="165"/>
      <c r="F192" s="536"/>
      <c r="G192" s="537"/>
      <c r="H192" s="165">
        <v>2018</v>
      </c>
      <c r="I192" s="36">
        <v>1</v>
      </c>
      <c r="J192" s="123">
        <v>630000</v>
      </c>
      <c r="K192" s="37"/>
    </row>
    <row r="193" spans="1:11" ht="15.75" thickBot="1">
      <c r="B193" s="524" t="s">
        <v>387</v>
      </c>
      <c r="C193" s="525"/>
      <c r="D193" s="219"/>
      <c r="E193" s="219" t="s">
        <v>124</v>
      </c>
      <c r="F193" s="532" t="s">
        <v>7</v>
      </c>
      <c r="G193" s="533"/>
      <c r="H193" s="219">
        <v>2019</v>
      </c>
      <c r="I193" s="36">
        <v>1</v>
      </c>
      <c r="J193" s="121">
        <f>J192*6.32%+(J192)</f>
        <v>669816</v>
      </c>
      <c r="K193" s="38"/>
    </row>
    <row r="194" spans="1:11" ht="15.75" thickBot="1">
      <c r="B194" s="560"/>
      <c r="C194" s="533"/>
      <c r="D194" s="219" t="s">
        <v>8</v>
      </c>
      <c r="E194" s="219" t="s">
        <v>30</v>
      </c>
      <c r="F194" s="52"/>
      <c r="G194" s="52"/>
      <c r="H194" s="219">
        <v>2020</v>
      </c>
      <c r="I194" s="36">
        <v>1</v>
      </c>
      <c r="J194" s="121">
        <f>J193*6.32%+(J193)</f>
        <v>712148.37120000005</v>
      </c>
      <c r="K194" s="38"/>
    </row>
    <row r="195" spans="1:11" ht="15.75" thickBot="1">
      <c r="B195" s="575"/>
      <c r="C195" s="576"/>
      <c r="D195" s="213"/>
      <c r="E195" s="168" t="s">
        <v>24</v>
      </c>
      <c r="F195" s="534"/>
      <c r="G195" s="535"/>
      <c r="H195" s="168">
        <v>2021</v>
      </c>
      <c r="I195" s="36">
        <v>1</v>
      </c>
      <c r="J195" s="122">
        <f>J194*6.32%+(J194)</f>
        <v>757156.14825984009</v>
      </c>
      <c r="K195" s="42"/>
    </row>
    <row r="196" spans="1:11" s="33" customFormat="1" ht="15.75" thickBot="1">
      <c r="A196"/>
      <c r="B196" s="499"/>
      <c r="C196" s="577"/>
      <c r="D196" s="169"/>
      <c r="E196" s="212"/>
      <c r="F196" s="570"/>
      <c r="G196" s="569"/>
      <c r="H196" s="574" t="s">
        <v>9</v>
      </c>
      <c r="I196" s="573"/>
      <c r="J196" s="240">
        <f>SUM(J192:J195)</f>
        <v>2769120.5194598399</v>
      </c>
      <c r="K196" s="43"/>
    </row>
    <row r="197" spans="1:11" ht="15" customHeight="1" thickBot="1">
      <c r="A197" s="33"/>
      <c r="B197" s="230"/>
      <c r="C197" s="230"/>
      <c r="D197" s="229"/>
      <c r="E197" s="218"/>
      <c r="F197" s="229"/>
      <c r="G197" s="229"/>
      <c r="H197" s="57"/>
      <c r="I197" s="57"/>
      <c r="J197" s="30"/>
      <c r="K197" s="13"/>
    </row>
    <row r="198" spans="1:11" ht="12.75" customHeight="1" thickBot="1">
      <c r="B198" s="211" t="s">
        <v>0</v>
      </c>
      <c r="C198" s="221"/>
      <c r="D198" s="280" t="s">
        <v>1</v>
      </c>
      <c r="E198" s="23" t="s">
        <v>2</v>
      </c>
      <c r="F198" s="499" t="s">
        <v>3</v>
      </c>
      <c r="G198" s="500"/>
      <c r="H198" s="23" t="s">
        <v>4</v>
      </c>
      <c r="I198" s="221" t="s">
        <v>103</v>
      </c>
      <c r="J198" s="23" t="s">
        <v>5</v>
      </c>
      <c r="K198" s="23" t="s">
        <v>6</v>
      </c>
    </row>
    <row r="199" spans="1:11">
      <c r="B199" s="519" t="s">
        <v>145</v>
      </c>
      <c r="C199" s="520"/>
      <c r="D199" s="165"/>
      <c r="E199" s="165"/>
      <c r="F199" s="536"/>
      <c r="G199" s="537"/>
      <c r="H199" s="165">
        <v>2018</v>
      </c>
      <c r="I199" s="35">
        <v>0.01</v>
      </c>
      <c r="J199" s="123">
        <v>521258</v>
      </c>
      <c r="K199" s="37"/>
    </row>
    <row r="200" spans="1:11">
      <c r="B200" s="524" t="s">
        <v>388</v>
      </c>
      <c r="C200" s="525"/>
      <c r="D200" s="219"/>
      <c r="E200" s="219" t="s">
        <v>146</v>
      </c>
      <c r="F200" s="532" t="s">
        <v>7</v>
      </c>
      <c r="G200" s="533"/>
      <c r="H200" s="219">
        <v>2019</v>
      </c>
      <c r="I200" s="35">
        <v>0.01</v>
      </c>
      <c r="J200" s="121">
        <f>J199*6.32%+(J199)</f>
        <v>554201.50560000003</v>
      </c>
      <c r="K200" s="38"/>
    </row>
    <row r="201" spans="1:11">
      <c r="B201" s="560"/>
      <c r="C201" s="533"/>
      <c r="D201" s="219" t="s">
        <v>8</v>
      </c>
      <c r="E201" s="219" t="s">
        <v>147</v>
      </c>
      <c r="F201" s="532"/>
      <c r="G201" s="533"/>
      <c r="H201" s="219">
        <v>2020</v>
      </c>
      <c r="I201" s="35">
        <v>0.01</v>
      </c>
      <c r="J201" s="121">
        <f>J200*6.32%+(J200)</f>
        <v>589227.0407539201</v>
      </c>
      <c r="K201" s="38"/>
    </row>
    <row r="202" spans="1:11" ht="15.75" thickBot="1">
      <c r="B202" s="575"/>
      <c r="C202" s="576"/>
      <c r="D202" s="255"/>
      <c r="E202" s="256"/>
      <c r="F202" s="534"/>
      <c r="G202" s="535"/>
      <c r="H202" s="168">
        <v>2021</v>
      </c>
      <c r="I202" s="41">
        <v>0.01</v>
      </c>
      <c r="J202" s="122">
        <f>J201*6.32%+(J201)</f>
        <v>626466.18972956785</v>
      </c>
      <c r="K202" s="263"/>
    </row>
    <row r="203" spans="1:11" ht="15.75" thickBot="1">
      <c r="B203" s="499"/>
      <c r="C203" s="577"/>
      <c r="D203" s="282"/>
      <c r="E203" s="283"/>
      <c r="F203" s="570"/>
      <c r="G203" s="498"/>
      <c r="H203" s="558" t="s">
        <v>9</v>
      </c>
      <c r="I203" s="559"/>
      <c r="J203" s="284">
        <f>SUM(J199:J202)</f>
        <v>2291152.736083488</v>
      </c>
      <c r="K203" s="266"/>
    </row>
    <row r="204" spans="1:11" ht="15" customHeight="1" thickBot="1">
      <c r="B204" s="230"/>
      <c r="C204" s="230"/>
      <c r="D204" s="229"/>
      <c r="E204" s="218"/>
      <c r="F204" s="229"/>
      <c r="G204" s="229"/>
      <c r="H204" s="12"/>
      <c r="I204" s="12"/>
      <c r="J204" s="30"/>
      <c r="K204" s="13"/>
    </row>
    <row r="205" spans="1:11" ht="14.25" customHeight="1" thickBot="1">
      <c r="B205" s="211" t="s">
        <v>0</v>
      </c>
      <c r="C205" s="221"/>
      <c r="D205" s="70" t="s">
        <v>1</v>
      </c>
      <c r="E205" s="97" t="s">
        <v>2</v>
      </c>
      <c r="F205" s="499" t="s">
        <v>3</v>
      </c>
      <c r="G205" s="500"/>
      <c r="H205" s="23" t="s">
        <v>4</v>
      </c>
      <c r="I205" s="221" t="s">
        <v>103</v>
      </c>
      <c r="J205" s="23" t="s">
        <v>5</v>
      </c>
      <c r="K205" s="23" t="s">
        <v>6</v>
      </c>
    </row>
    <row r="206" spans="1:11" ht="15.75" customHeight="1" thickBot="1">
      <c r="B206" s="519" t="s">
        <v>148</v>
      </c>
      <c r="C206" s="520"/>
      <c r="D206" s="165"/>
      <c r="E206" s="165"/>
      <c r="F206" s="536"/>
      <c r="G206" s="537"/>
      <c r="H206" s="165">
        <v>2018</v>
      </c>
      <c r="I206" s="36">
        <v>0.3</v>
      </c>
      <c r="J206" s="123">
        <v>15000</v>
      </c>
      <c r="K206" s="37"/>
    </row>
    <row r="207" spans="1:11" ht="15.75" thickBot="1">
      <c r="B207" s="524" t="s">
        <v>389</v>
      </c>
      <c r="C207" s="525"/>
      <c r="D207" s="219" t="s">
        <v>8</v>
      </c>
      <c r="E207" s="219" t="s">
        <v>31</v>
      </c>
      <c r="F207" s="532" t="s">
        <v>7</v>
      </c>
      <c r="G207" s="533"/>
      <c r="H207" s="219">
        <v>2019</v>
      </c>
      <c r="I207" s="36">
        <v>0.3</v>
      </c>
      <c r="J207" s="121">
        <f>J206*6.32%+(J206)</f>
        <v>15948</v>
      </c>
      <c r="K207" s="38"/>
    </row>
    <row r="208" spans="1:11" ht="15.75" thickBot="1">
      <c r="B208" s="560"/>
      <c r="C208" s="533"/>
      <c r="D208" s="219"/>
      <c r="E208" s="219" t="s">
        <v>15</v>
      </c>
      <c r="F208" s="532"/>
      <c r="G208" s="533"/>
      <c r="H208" s="219">
        <v>2020</v>
      </c>
      <c r="I208" s="36">
        <v>0.3</v>
      </c>
      <c r="J208" s="121">
        <f>J207*6.32%+(J207)</f>
        <v>16955.9136</v>
      </c>
      <c r="K208" s="38"/>
    </row>
    <row r="209" spans="2:11" ht="15.75" thickBot="1">
      <c r="B209" s="575"/>
      <c r="C209" s="576"/>
      <c r="D209" s="255"/>
      <c r="E209" s="256"/>
      <c r="F209" s="534"/>
      <c r="G209" s="535"/>
      <c r="H209" s="168">
        <v>2021</v>
      </c>
      <c r="I209" s="285">
        <v>0.3</v>
      </c>
      <c r="J209" s="122">
        <f>J208*6.32%+(J208)</f>
        <v>18027.527339519998</v>
      </c>
      <c r="K209" s="263"/>
    </row>
    <row r="210" spans="2:11" ht="15.75" thickBot="1">
      <c r="B210" s="499"/>
      <c r="C210" s="577"/>
      <c r="D210" s="282"/>
      <c r="E210" s="283"/>
      <c r="F210" s="570"/>
      <c r="G210" s="498"/>
      <c r="H210" s="558" t="s">
        <v>9</v>
      </c>
      <c r="I210" s="559"/>
      <c r="J210" s="284">
        <f>SUM(J206:J209)</f>
        <v>65931.440939519991</v>
      </c>
      <c r="K210" s="266"/>
    </row>
    <row r="211" spans="2:11">
      <c r="B211" s="68"/>
      <c r="C211" s="68"/>
      <c r="D211" s="67"/>
      <c r="E211" s="4"/>
      <c r="F211" s="67"/>
      <c r="G211" s="67"/>
      <c r="H211" s="3"/>
      <c r="I211" s="3"/>
      <c r="J211" s="28"/>
      <c r="K211" s="6"/>
    </row>
    <row r="212" spans="2:11">
      <c r="B212" s="68"/>
      <c r="C212" s="68"/>
      <c r="D212" s="67"/>
      <c r="E212" s="4"/>
      <c r="F212" s="67"/>
      <c r="G212" s="67"/>
      <c r="H212" s="3"/>
      <c r="I212" s="3"/>
      <c r="J212" s="28"/>
      <c r="K212" s="6"/>
    </row>
    <row r="213" spans="2:11">
      <c r="B213" s="68"/>
      <c r="C213" s="68"/>
      <c r="D213" s="67"/>
      <c r="E213" s="4"/>
      <c r="F213" s="67"/>
      <c r="G213" s="67"/>
      <c r="H213" s="3"/>
      <c r="I213" s="3"/>
      <c r="J213" s="28"/>
      <c r="K213" s="6"/>
    </row>
    <row r="214" spans="2:11">
      <c r="B214" s="68"/>
      <c r="C214" s="68"/>
      <c r="D214" s="67"/>
      <c r="E214" s="4"/>
      <c r="F214" s="67"/>
      <c r="G214" s="67"/>
      <c r="H214" s="3"/>
      <c r="I214" s="3"/>
      <c r="J214" s="28"/>
      <c r="K214" s="6"/>
    </row>
    <row r="215" spans="2:11">
      <c r="B215" s="68"/>
      <c r="C215" s="68"/>
      <c r="D215" s="67"/>
      <c r="E215" s="4"/>
      <c r="F215" s="67"/>
      <c r="G215" s="67"/>
      <c r="H215" s="3"/>
      <c r="I215" s="3"/>
      <c r="J215" s="28"/>
      <c r="K215" s="6"/>
    </row>
    <row r="216" spans="2:11" ht="15.75" thickBot="1">
      <c r="B216" s="68"/>
      <c r="C216" s="68"/>
      <c r="D216" s="67"/>
      <c r="E216" s="4"/>
      <c r="F216" s="67"/>
      <c r="G216" s="67"/>
      <c r="H216" s="3"/>
      <c r="I216" s="3"/>
      <c r="J216" s="28"/>
      <c r="K216" s="6"/>
    </row>
    <row r="217" spans="2:11" ht="19.5" thickBot="1">
      <c r="B217" s="565" t="s">
        <v>116</v>
      </c>
      <c r="C217" s="566"/>
      <c r="D217" s="566"/>
      <c r="E217" s="566"/>
      <c r="F217" s="566"/>
      <c r="G217" s="566"/>
      <c r="H217" s="566"/>
      <c r="I217" s="566"/>
      <c r="J217" s="566"/>
      <c r="K217" s="567"/>
    </row>
    <row r="218" spans="2:11" ht="16.5" thickBot="1">
      <c r="B218" s="521" t="s">
        <v>325</v>
      </c>
      <c r="C218" s="522"/>
      <c r="D218" s="522"/>
      <c r="E218" s="522"/>
      <c r="F218" s="522"/>
      <c r="G218" s="522"/>
      <c r="H218" s="522"/>
      <c r="I218" s="522"/>
      <c r="J218" s="522"/>
      <c r="K218" s="523"/>
    </row>
    <row r="219" spans="2:11" ht="15.75" thickBot="1">
      <c r="B219" s="605" t="s">
        <v>101</v>
      </c>
      <c r="C219" s="606"/>
      <c r="D219" s="606"/>
      <c r="E219" s="606"/>
      <c r="F219" s="606"/>
      <c r="G219" s="606"/>
      <c r="H219" s="606"/>
      <c r="I219" s="606"/>
      <c r="J219" s="606"/>
      <c r="K219" s="607"/>
    </row>
    <row r="220" spans="2:11" ht="15.75" thickBot="1">
      <c r="B220" s="499" t="s">
        <v>0</v>
      </c>
      <c r="C220" s="500"/>
      <c r="D220" s="70" t="s">
        <v>1</v>
      </c>
      <c r="E220" s="97" t="s">
        <v>2</v>
      </c>
      <c r="F220" s="499" t="s">
        <v>3</v>
      </c>
      <c r="G220" s="500"/>
      <c r="H220" s="23" t="s">
        <v>4</v>
      </c>
      <c r="I220" s="221" t="s">
        <v>103</v>
      </c>
      <c r="J220" s="23" t="s">
        <v>5</v>
      </c>
      <c r="K220" s="23" t="s">
        <v>6</v>
      </c>
    </row>
    <row r="221" spans="2:11" ht="15.75" thickBot="1">
      <c r="B221" s="592" t="s">
        <v>21</v>
      </c>
      <c r="C221" s="661"/>
      <c r="D221" s="202"/>
      <c r="E221" s="165"/>
      <c r="F221" s="507"/>
      <c r="G221" s="507"/>
      <c r="H221" s="165">
        <v>2018</v>
      </c>
      <c r="I221" s="254" t="s">
        <v>122</v>
      </c>
      <c r="J221" s="123">
        <v>805000</v>
      </c>
      <c r="K221" s="37"/>
    </row>
    <row r="222" spans="2:11" ht="15.75" thickBot="1">
      <c r="B222" s="538" t="s">
        <v>381</v>
      </c>
      <c r="C222" s="619"/>
      <c r="D222" s="204" t="s">
        <v>8</v>
      </c>
      <c r="E222" s="219" t="s">
        <v>22</v>
      </c>
      <c r="F222" s="508" t="s">
        <v>10</v>
      </c>
      <c r="G222" s="508"/>
      <c r="H222" s="219">
        <v>2019</v>
      </c>
      <c r="I222" s="254" t="s">
        <v>122</v>
      </c>
      <c r="J222" s="121">
        <f>J221*6.32%+(J221)</f>
        <v>855876</v>
      </c>
      <c r="K222" s="38"/>
    </row>
    <row r="223" spans="2:11" ht="15.75" thickBot="1">
      <c r="B223" s="568"/>
      <c r="C223" s="526"/>
      <c r="D223" s="204"/>
      <c r="E223" s="219" t="s">
        <v>27</v>
      </c>
      <c r="F223" s="526"/>
      <c r="G223" s="526"/>
      <c r="H223" s="219">
        <v>2020</v>
      </c>
      <c r="I223" s="254" t="s">
        <v>122</v>
      </c>
      <c r="J223" s="121">
        <f>J222*6.32%+(J222)</f>
        <v>909967.36320000002</v>
      </c>
      <c r="K223" s="38"/>
    </row>
    <row r="224" spans="2:11" ht="15.75" thickBot="1">
      <c r="B224" s="615"/>
      <c r="C224" s="615"/>
      <c r="D224" s="261"/>
      <c r="E224" s="262"/>
      <c r="F224" s="602"/>
      <c r="G224" s="603"/>
      <c r="H224" s="168">
        <v>2021</v>
      </c>
      <c r="I224" s="254" t="s">
        <v>122</v>
      </c>
      <c r="J224" s="122">
        <f>J223*6.32%+(J223)</f>
        <v>967477.30055424001</v>
      </c>
      <c r="K224" s="42"/>
    </row>
    <row r="225" spans="2:11" ht="15.75" thickBot="1">
      <c r="B225" s="600"/>
      <c r="C225" s="601"/>
      <c r="D225" s="264"/>
      <c r="E225" s="265"/>
      <c r="F225" s="620"/>
      <c r="G225" s="604"/>
      <c r="H225" s="583" t="s">
        <v>9</v>
      </c>
      <c r="I225" s="583"/>
      <c r="J225" s="240">
        <f>SUM(J221:J224)</f>
        <v>3538320.6637542401</v>
      </c>
      <c r="K225" s="43"/>
    </row>
    <row r="226" spans="2:11" ht="15.75" thickBot="1">
      <c r="B226" s="230"/>
      <c r="C226" s="230"/>
      <c r="D226" s="229"/>
      <c r="E226" s="218"/>
      <c r="F226" s="229"/>
      <c r="G226" s="229"/>
      <c r="H226" s="57"/>
      <c r="I226" s="57"/>
      <c r="J226" s="74"/>
      <c r="K226" s="13"/>
    </row>
    <row r="227" spans="2:11" ht="15.75" thickBot="1">
      <c r="B227" s="499" t="s">
        <v>0</v>
      </c>
      <c r="C227" s="500"/>
      <c r="D227" s="70" t="s">
        <v>1</v>
      </c>
      <c r="E227" s="97" t="s">
        <v>2</v>
      </c>
      <c r="F227" s="499" t="s">
        <v>3</v>
      </c>
      <c r="G227" s="500"/>
      <c r="H227" s="23" t="s">
        <v>4</v>
      </c>
      <c r="I227" s="221" t="s">
        <v>103</v>
      </c>
      <c r="J227" s="23" t="s">
        <v>5</v>
      </c>
      <c r="K227" s="23" t="s">
        <v>6</v>
      </c>
    </row>
    <row r="228" spans="2:11">
      <c r="B228" s="592" t="s">
        <v>120</v>
      </c>
      <c r="C228" s="507"/>
      <c r="D228" s="165"/>
      <c r="E228" s="165"/>
      <c r="F228" s="507"/>
      <c r="G228" s="507"/>
      <c r="H228" s="165">
        <v>2018</v>
      </c>
      <c r="I228" s="267">
        <v>34</v>
      </c>
      <c r="J228" s="268">
        <v>1407643</v>
      </c>
      <c r="K228" s="286"/>
    </row>
    <row r="229" spans="2:11">
      <c r="B229" s="538" t="s">
        <v>375</v>
      </c>
      <c r="C229" s="539"/>
      <c r="D229" s="219"/>
      <c r="E229" s="219" t="s">
        <v>119</v>
      </c>
      <c r="F229" s="508" t="s">
        <v>10</v>
      </c>
      <c r="G229" s="508"/>
      <c r="H229" s="219">
        <v>2019</v>
      </c>
      <c r="I229" s="219">
        <v>36</v>
      </c>
      <c r="J229" s="287">
        <f>SUM(J228*6.32%)+J228</f>
        <v>1496606.0375999999</v>
      </c>
      <c r="K229" s="288"/>
    </row>
    <row r="230" spans="2:11" ht="15.75" customHeight="1">
      <c r="B230" s="568"/>
      <c r="C230" s="526"/>
      <c r="D230" s="219" t="s">
        <v>8</v>
      </c>
      <c r="E230" s="219" t="s">
        <v>524</v>
      </c>
      <c r="F230" s="526"/>
      <c r="G230" s="526"/>
      <c r="H230" s="219">
        <v>2020</v>
      </c>
      <c r="I230" s="219">
        <v>38</v>
      </c>
      <c r="J230" s="287">
        <f>SUM(J229*6.32%)+J229</f>
        <v>1591191.53917632</v>
      </c>
      <c r="K230" s="288"/>
    </row>
    <row r="231" spans="2:11" ht="15.75" thickBot="1">
      <c r="B231" s="509"/>
      <c r="C231" s="510"/>
      <c r="D231" s="255"/>
      <c r="E231" s="256"/>
      <c r="F231" s="511"/>
      <c r="G231" s="511"/>
      <c r="H231" s="256">
        <v>2021</v>
      </c>
      <c r="I231" s="256">
        <v>40</v>
      </c>
      <c r="J231" s="287">
        <f>SUM(J230*6.32%)+J230</f>
        <v>1691754.8444522633</v>
      </c>
      <c r="K231" s="289"/>
    </row>
    <row r="232" spans="2:11" ht="15.75" thickBot="1">
      <c r="B232" s="540"/>
      <c r="C232" s="640"/>
      <c r="D232" s="282"/>
      <c r="E232" s="283"/>
      <c r="F232" s="641"/>
      <c r="G232" s="641"/>
      <c r="H232" s="625" t="s">
        <v>9</v>
      </c>
      <c r="I232" s="625"/>
      <c r="J232" s="290">
        <f>SUM(J228:J231)</f>
        <v>6187195.4212285839</v>
      </c>
      <c r="K232" s="266"/>
    </row>
    <row r="233" spans="2:11" ht="15.75" thickBot="1">
      <c r="B233" s="230"/>
      <c r="C233" s="230"/>
      <c r="D233" s="229"/>
      <c r="E233" s="218"/>
      <c r="F233" s="229"/>
      <c r="G233" s="229"/>
      <c r="H233" s="12"/>
      <c r="I233" s="12"/>
      <c r="J233" s="74"/>
      <c r="K233" s="13"/>
    </row>
    <row r="234" spans="2:11" ht="15" customHeight="1" thickBot="1">
      <c r="B234" s="499" t="s">
        <v>0</v>
      </c>
      <c r="C234" s="500"/>
      <c r="D234" s="70" t="s">
        <v>1</v>
      </c>
      <c r="E234" s="97" t="s">
        <v>2</v>
      </c>
      <c r="F234" s="499" t="s">
        <v>3</v>
      </c>
      <c r="G234" s="500"/>
      <c r="H234" s="23" t="s">
        <v>4</v>
      </c>
      <c r="I234" s="221" t="s">
        <v>103</v>
      </c>
      <c r="J234" s="23" t="s">
        <v>5</v>
      </c>
      <c r="K234" s="23" t="s">
        <v>6</v>
      </c>
    </row>
    <row r="235" spans="2:11" ht="15.75" thickBot="1">
      <c r="B235" s="553" t="s">
        <v>125</v>
      </c>
      <c r="C235" s="554"/>
      <c r="D235" s="165"/>
      <c r="E235" s="165"/>
      <c r="F235" s="536"/>
      <c r="G235" s="537"/>
      <c r="H235" s="165">
        <v>2018</v>
      </c>
      <c r="I235" s="254" t="s">
        <v>122</v>
      </c>
      <c r="J235" s="123">
        <v>10000</v>
      </c>
      <c r="K235" s="37"/>
    </row>
    <row r="236" spans="2:11" ht="15.75" thickBot="1">
      <c r="B236" s="524" t="s">
        <v>390</v>
      </c>
      <c r="C236" s="525"/>
      <c r="D236" s="219" t="s">
        <v>11</v>
      </c>
      <c r="E236" s="219" t="s">
        <v>126</v>
      </c>
      <c r="F236" s="532" t="s">
        <v>10</v>
      </c>
      <c r="G236" s="533"/>
      <c r="H236" s="219">
        <v>2019</v>
      </c>
      <c r="I236" s="254" t="s">
        <v>122</v>
      </c>
      <c r="J236" s="121">
        <f>J235*6.32%+(J235)</f>
        <v>10632</v>
      </c>
      <c r="K236" s="38"/>
    </row>
    <row r="237" spans="2:11" ht="15.75" thickBot="1">
      <c r="B237" s="568"/>
      <c r="C237" s="526"/>
      <c r="D237" s="219"/>
      <c r="E237" s="219" t="s">
        <v>32</v>
      </c>
      <c r="F237" s="526"/>
      <c r="G237" s="526"/>
      <c r="H237" s="219">
        <v>2020</v>
      </c>
      <c r="I237" s="254" t="s">
        <v>122</v>
      </c>
      <c r="J237" s="121">
        <f>J236*6.32%+(J236)</f>
        <v>11303.9424</v>
      </c>
      <c r="K237" s="38"/>
    </row>
    <row r="238" spans="2:11" ht="15.75" thickBot="1">
      <c r="B238" s="509"/>
      <c r="C238" s="510"/>
      <c r="D238" s="255"/>
      <c r="E238" s="256"/>
      <c r="F238" s="511"/>
      <c r="G238" s="511"/>
      <c r="H238" s="168">
        <v>2021</v>
      </c>
      <c r="I238" s="291" t="s">
        <v>122</v>
      </c>
      <c r="J238" s="122">
        <f>J237*6.32%+(J237)</f>
        <v>12018.351559680001</v>
      </c>
      <c r="K238" s="263"/>
    </row>
    <row r="239" spans="2:11" ht="15.75" thickBot="1">
      <c r="B239" s="540"/>
      <c r="C239" s="640"/>
      <c r="D239" s="282"/>
      <c r="E239" s="283"/>
      <c r="F239" s="641"/>
      <c r="G239" s="652"/>
      <c r="H239" s="582" t="s">
        <v>9</v>
      </c>
      <c r="I239" s="653"/>
      <c r="J239" s="284">
        <f>SUM(J235:J238)</f>
        <v>43954.293959679999</v>
      </c>
      <c r="K239" s="266"/>
    </row>
    <row r="240" spans="2:11" ht="16.5" customHeight="1" thickBot="1">
      <c r="B240" s="2"/>
      <c r="C240" s="2"/>
      <c r="D240" s="1"/>
      <c r="E240" s="4"/>
      <c r="F240" s="1"/>
      <c r="G240" s="1"/>
      <c r="H240" s="3"/>
      <c r="I240" s="3"/>
      <c r="J240" s="5"/>
      <c r="K240" s="6"/>
    </row>
    <row r="241" spans="2:11" ht="16.5" thickBot="1">
      <c r="B241" s="521" t="s">
        <v>327</v>
      </c>
      <c r="C241" s="522"/>
      <c r="D241" s="522"/>
      <c r="E241" s="522"/>
      <c r="F241" s="522"/>
      <c r="G241" s="522"/>
      <c r="H241" s="522"/>
      <c r="I241" s="522"/>
      <c r="J241" s="522"/>
      <c r="K241" s="523"/>
    </row>
    <row r="242" spans="2:11" ht="15.75" thickBot="1">
      <c r="B242" s="499" t="s">
        <v>0</v>
      </c>
      <c r="C242" s="500"/>
      <c r="D242" s="70" t="s">
        <v>1</v>
      </c>
      <c r="E242" s="97" t="s">
        <v>2</v>
      </c>
      <c r="F242" s="499" t="s">
        <v>3</v>
      </c>
      <c r="G242" s="500"/>
      <c r="H242" s="23" t="s">
        <v>4</v>
      </c>
      <c r="I242" s="221" t="s">
        <v>103</v>
      </c>
      <c r="J242" s="23" t="s">
        <v>5</v>
      </c>
      <c r="K242" s="23" t="s">
        <v>6</v>
      </c>
    </row>
    <row r="243" spans="2:11" ht="15.75" thickBot="1">
      <c r="B243" s="592" t="s">
        <v>21</v>
      </c>
      <c r="C243" s="661"/>
      <c r="D243" s="202"/>
      <c r="E243" s="165"/>
      <c r="F243" s="507"/>
      <c r="G243" s="507"/>
      <c r="H243" s="165">
        <v>2018</v>
      </c>
      <c r="I243" s="254" t="s">
        <v>122</v>
      </c>
      <c r="J243" s="123">
        <v>240000</v>
      </c>
      <c r="K243" s="37"/>
    </row>
    <row r="244" spans="2:11" ht="15.75" thickBot="1">
      <c r="B244" s="538" t="s">
        <v>669</v>
      </c>
      <c r="C244" s="619"/>
      <c r="D244" s="204" t="s">
        <v>8</v>
      </c>
      <c r="E244" s="219" t="s">
        <v>22</v>
      </c>
      <c r="F244" s="508" t="s">
        <v>10</v>
      </c>
      <c r="G244" s="508"/>
      <c r="H244" s="219">
        <v>2019</v>
      </c>
      <c r="I244" s="254" t="s">
        <v>122</v>
      </c>
      <c r="J244" s="121">
        <f>J243*6.32%+(J243)</f>
        <v>255168</v>
      </c>
      <c r="K244" s="38"/>
    </row>
    <row r="245" spans="2:11" ht="15.75" thickBot="1">
      <c r="B245" s="568"/>
      <c r="C245" s="526"/>
      <c r="D245" s="204"/>
      <c r="E245" s="219" t="s">
        <v>27</v>
      </c>
      <c r="F245" s="526"/>
      <c r="G245" s="526"/>
      <c r="H245" s="219">
        <v>2020</v>
      </c>
      <c r="I245" s="254" t="s">
        <v>122</v>
      </c>
      <c r="J245" s="121">
        <f>J244*6.32%+(J244)</f>
        <v>271294.6176</v>
      </c>
      <c r="K245" s="38"/>
    </row>
    <row r="246" spans="2:11" ht="15.75" thickBot="1">
      <c r="B246" s="615"/>
      <c r="C246" s="615"/>
      <c r="D246" s="261"/>
      <c r="E246" s="262"/>
      <c r="F246" s="602"/>
      <c r="G246" s="603"/>
      <c r="H246" s="168">
        <v>2021</v>
      </c>
      <c r="I246" s="254" t="s">
        <v>122</v>
      </c>
      <c r="J246" s="122">
        <f>J245*6.32%+(J245)</f>
        <v>288440.43743231997</v>
      </c>
      <c r="K246" s="42"/>
    </row>
    <row r="247" spans="2:11" ht="15.75" thickBot="1">
      <c r="B247" s="600"/>
      <c r="C247" s="601"/>
      <c r="D247" s="264"/>
      <c r="E247" s="265"/>
      <c r="F247" s="620"/>
      <c r="G247" s="604"/>
      <c r="H247" s="583" t="s">
        <v>9</v>
      </c>
      <c r="I247" s="583"/>
      <c r="J247" s="240">
        <f>SUM(J243:J246)</f>
        <v>1054903.0550323199</v>
      </c>
      <c r="K247" s="43"/>
    </row>
    <row r="248" spans="2:11">
      <c r="B248" s="68"/>
      <c r="C248" s="68"/>
      <c r="D248" s="67"/>
      <c r="E248" s="4"/>
      <c r="F248" s="67"/>
      <c r="G248" s="67"/>
      <c r="H248" s="21"/>
      <c r="I248" s="21"/>
      <c r="J248" s="8"/>
      <c r="K248" s="6"/>
    </row>
    <row r="249" spans="2:11">
      <c r="B249" s="68"/>
      <c r="C249" s="68"/>
      <c r="D249" s="67"/>
      <c r="E249" s="4"/>
      <c r="F249" s="67"/>
      <c r="G249" s="67"/>
      <c r="H249" s="21"/>
      <c r="I249" s="21"/>
      <c r="J249" s="8"/>
      <c r="K249" s="6"/>
    </row>
    <row r="250" spans="2:11">
      <c r="B250" s="68"/>
      <c r="C250" s="68"/>
      <c r="D250" s="67"/>
      <c r="E250" s="4"/>
      <c r="F250" s="67"/>
      <c r="G250" s="67"/>
      <c r="H250" s="21"/>
      <c r="I250" s="21"/>
      <c r="J250" s="8"/>
      <c r="K250" s="6"/>
    </row>
    <row r="251" spans="2:11" ht="15.75" thickBot="1">
      <c r="B251" s="68"/>
      <c r="C251" s="68"/>
      <c r="D251" s="67"/>
      <c r="E251" s="4"/>
      <c r="F251" s="67"/>
      <c r="G251" s="67"/>
      <c r="H251" s="21"/>
      <c r="I251" s="21"/>
      <c r="J251" s="8"/>
      <c r="K251" s="6"/>
    </row>
    <row r="252" spans="2:11" ht="16.5" customHeight="1" thickBot="1">
      <c r="B252" s="565" t="s">
        <v>116</v>
      </c>
      <c r="C252" s="566"/>
      <c r="D252" s="566"/>
      <c r="E252" s="566"/>
      <c r="F252" s="566"/>
      <c r="G252" s="566"/>
      <c r="H252" s="566"/>
      <c r="I252" s="566"/>
      <c r="J252" s="566"/>
      <c r="K252" s="567"/>
    </row>
    <row r="253" spans="2:11" ht="16.5" thickBot="1">
      <c r="B253" s="521" t="s">
        <v>327</v>
      </c>
      <c r="C253" s="522"/>
      <c r="D253" s="522"/>
      <c r="E253" s="522"/>
      <c r="F253" s="522"/>
      <c r="G253" s="522"/>
      <c r="H253" s="522"/>
      <c r="I253" s="522"/>
      <c r="J253" s="522"/>
      <c r="K253" s="523"/>
    </row>
    <row r="254" spans="2:11" ht="15.75" thickBot="1">
      <c r="B254" s="605" t="s">
        <v>101</v>
      </c>
      <c r="C254" s="606"/>
      <c r="D254" s="606"/>
      <c r="E254" s="606"/>
      <c r="F254" s="606"/>
      <c r="G254" s="606"/>
      <c r="H254" s="606"/>
      <c r="I254" s="606"/>
      <c r="J254" s="606"/>
      <c r="K254" s="607"/>
    </row>
    <row r="255" spans="2:11" ht="15.75" thickBot="1">
      <c r="B255" s="499" t="s">
        <v>0</v>
      </c>
      <c r="C255" s="500"/>
      <c r="D255" s="70" t="s">
        <v>1</v>
      </c>
      <c r="E255" s="97" t="s">
        <v>2</v>
      </c>
      <c r="F255" s="499" t="s">
        <v>3</v>
      </c>
      <c r="G255" s="500"/>
      <c r="H255" s="23" t="s">
        <v>4</v>
      </c>
      <c r="I255" s="221" t="s">
        <v>103</v>
      </c>
      <c r="J255" s="23" t="s">
        <v>5</v>
      </c>
      <c r="K255" s="23" t="s">
        <v>6</v>
      </c>
    </row>
    <row r="256" spans="2:11">
      <c r="B256" s="519" t="s">
        <v>120</v>
      </c>
      <c r="C256" s="520"/>
      <c r="D256" s="165"/>
      <c r="E256" s="165"/>
      <c r="F256" s="536"/>
      <c r="G256" s="537"/>
      <c r="H256" s="165">
        <v>2018</v>
      </c>
      <c r="I256" s="267">
        <v>20</v>
      </c>
      <c r="J256" s="268">
        <v>996157</v>
      </c>
      <c r="K256" s="37"/>
    </row>
    <row r="257" spans="2:11">
      <c r="B257" s="524" t="s">
        <v>391</v>
      </c>
      <c r="C257" s="525"/>
      <c r="D257" s="219"/>
      <c r="E257" s="219" t="s">
        <v>119</v>
      </c>
      <c r="F257" s="532" t="s">
        <v>10</v>
      </c>
      <c r="G257" s="533"/>
      <c r="H257" s="219">
        <v>2019</v>
      </c>
      <c r="I257" s="219">
        <v>21</v>
      </c>
      <c r="J257" s="292">
        <f>SUM(J256*6.32%)+J256</f>
        <v>1059114.1224</v>
      </c>
      <c r="K257" s="38"/>
    </row>
    <row r="258" spans="2:11">
      <c r="B258" s="560"/>
      <c r="C258" s="533"/>
      <c r="D258" s="219" t="s">
        <v>8</v>
      </c>
      <c r="E258" s="219" t="s">
        <v>524</v>
      </c>
      <c r="F258" s="532"/>
      <c r="G258" s="533"/>
      <c r="H258" s="219">
        <v>2020</v>
      </c>
      <c r="I258" s="219">
        <v>22</v>
      </c>
      <c r="J258" s="292">
        <f>SUM(J257*6.32%)+J257</f>
        <v>1126050.1349356801</v>
      </c>
      <c r="K258" s="38"/>
    </row>
    <row r="259" spans="2:11" ht="15.75" thickBot="1">
      <c r="B259" s="575"/>
      <c r="C259" s="576"/>
      <c r="D259" s="255"/>
      <c r="E259" s="256"/>
      <c r="F259" s="534"/>
      <c r="G259" s="535"/>
      <c r="H259" s="256">
        <v>2021</v>
      </c>
      <c r="I259" s="256">
        <v>23</v>
      </c>
      <c r="J259" s="292">
        <f>SUM(J258*6.32%)+J258</f>
        <v>1197216.503463615</v>
      </c>
      <c r="K259" s="263"/>
    </row>
    <row r="260" spans="2:11" ht="15.75" thickBot="1">
      <c r="B260" s="499"/>
      <c r="C260" s="577"/>
      <c r="D260" s="282"/>
      <c r="E260" s="283"/>
      <c r="F260" s="570"/>
      <c r="G260" s="569"/>
      <c r="H260" s="574" t="s">
        <v>9</v>
      </c>
      <c r="I260" s="573"/>
      <c r="J260" s="290">
        <f>SUM(J256:J259)</f>
        <v>4378537.7607992953</v>
      </c>
      <c r="K260" s="266"/>
    </row>
    <row r="261" spans="2:11" ht="16.5" customHeight="1" thickBot="1">
      <c r="B261" s="68"/>
      <c r="C261" s="68"/>
      <c r="D261" s="67"/>
      <c r="E261" s="4"/>
      <c r="F261" s="67"/>
      <c r="G261" s="67"/>
      <c r="H261" s="21"/>
      <c r="I261" s="21"/>
      <c r="J261" s="8"/>
      <c r="K261" s="6"/>
    </row>
    <row r="262" spans="2:11" ht="15.75" customHeight="1" thickBot="1">
      <c r="B262" s="521" t="s">
        <v>328</v>
      </c>
      <c r="C262" s="522"/>
      <c r="D262" s="522"/>
      <c r="E262" s="522"/>
      <c r="F262" s="522"/>
      <c r="G262" s="522"/>
      <c r="H262" s="522"/>
      <c r="I262" s="522"/>
      <c r="J262" s="522"/>
      <c r="K262" s="523"/>
    </row>
    <row r="263" spans="2:11" ht="14.25" customHeight="1" thickBot="1">
      <c r="B263" s="114" t="s">
        <v>0</v>
      </c>
      <c r="C263" s="115"/>
      <c r="D263" s="45" t="s">
        <v>1</v>
      </c>
      <c r="E263" s="34" t="s">
        <v>2</v>
      </c>
      <c r="F263" s="514" t="s">
        <v>3</v>
      </c>
      <c r="G263" s="516"/>
      <c r="H263" s="24" t="s">
        <v>4</v>
      </c>
      <c r="I263" s="115" t="s">
        <v>103</v>
      </c>
      <c r="J263" s="23" t="s">
        <v>5</v>
      </c>
      <c r="K263" s="23" t="s">
        <v>6</v>
      </c>
    </row>
    <row r="264" spans="2:11">
      <c r="B264" s="519" t="s">
        <v>21</v>
      </c>
      <c r="C264" s="587"/>
      <c r="D264" s="202"/>
      <c r="E264" s="165"/>
      <c r="F264" s="536"/>
      <c r="G264" s="537"/>
      <c r="H264" s="165">
        <v>2018</v>
      </c>
      <c r="I264" s="165">
        <v>1</v>
      </c>
      <c r="J264" s="123">
        <v>105000</v>
      </c>
      <c r="K264" s="37"/>
    </row>
    <row r="265" spans="2:11">
      <c r="B265" s="524" t="s">
        <v>670</v>
      </c>
      <c r="C265" s="588"/>
      <c r="D265" s="204"/>
      <c r="E265" s="219" t="s">
        <v>22</v>
      </c>
      <c r="F265" s="532" t="s">
        <v>10</v>
      </c>
      <c r="G265" s="533"/>
      <c r="H265" s="219">
        <v>2019</v>
      </c>
      <c r="I265" s="219">
        <v>1</v>
      </c>
      <c r="J265" s="121">
        <f>J264*6.32%+(J264)</f>
        <v>111636</v>
      </c>
      <c r="K265" s="38"/>
    </row>
    <row r="266" spans="2:11">
      <c r="B266" s="560"/>
      <c r="C266" s="533"/>
      <c r="D266" s="204" t="s">
        <v>8</v>
      </c>
      <c r="E266" s="219" t="s">
        <v>27</v>
      </c>
      <c r="F266" s="532"/>
      <c r="G266" s="533"/>
      <c r="H266" s="219">
        <v>2020</v>
      </c>
      <c r="I266" s="219">
        <v>1</v>
      </c>
      <c r="J266" s="121">
        <f>J265*6.32%+(J265)</f>
        <v>118691.3952</v>
      </c>
      <c r="K266" s="38"/>
    </row>
    <row r="267" spans="2:11" ht="15.75" thickBot="1">
      <c r="B267" s="561"/>
      <c r="C267" s="562"/>
      <c r="D267" s="261"/>
      <c r="E267" s="262"/>
      <c r="F267" s="293"/>
      <c r="G267" s="294"/>
      <c r="H267" s="168">
        <v>2021</v>
      </c>
      <c r="I267" s="168">
        <v>1</v>
      </c>
      <c r="J267" s="122">
        <f>J266*6.32%+(J266)</f>
        <v>126192.69137664</v>
      </c>
      <c r="K267" s="42"/>
    </row>
    <row r="268" spans="2:11" ht="15.75" thickBot="1">
      <c r="B268" s="563"/>
      <c r="C268" s="604"/>
      <c r="D268" s="264"/>
      <c r="E268" s="265"/>
      <c r="F268" s="295"/>
      <c r="G268" s="296"/>
      <c r="H268" s="574" t="s">
        <v>9</v>
      </c>
      <c r="I268" s="573"/>
      <c r="J268" s="240">
        <f>SUM(J264:J267)</f>
        <v>461520.08657664002</v>
      </c>
      <c r="K268" s="43"/>
    </row>
    <row r="269" spans="2:11" ht="15.75" customHeight="1" thickBot="1">
      <c r="B269" s="68"/>
      <c r="C269" s="68"/>
      <c r="D269" s="67"/>
      <c r="E269" s="4"/>
      <c r="F269" s="67"/>
      <c r="G269" s="67"/>
      <c r="H269" s="21"/>
      <c r="I269" s="21"/>
      <c r="J269" s="8"/>
      <c r="K269" s="6"/>
    </row>
    <row r="270" spans="2:11" ht="16.5" customHeight="1" thickBot="1">
      <c r="B270" s="211" t="s">
        <v>0</v>
      </c>
      <c r="C270" s="221"/>
      <c r="D270" s="70" t="s">
        <v>1</v>
      </c>
      <c r="E270" s="97" t="s">
        <v>2</v>
      </c>
      <c r="F270" s="499" t="s">
        <v>3</v>
      </c>
      <c r="G270" s="500"/>
      <c r="H270" s="23" t="s">
        <v>4</v>
      </c>
      <c r="I270" s="221" t="s">
        <v>103</v>
      </c>
      <c r="J270" s="23" t="s">
        <v>5</v>
      </c>
      <c r="K270" s="23" t="s">
        <v>6</v>
      </c>
    </row>
    <row r="271" spans="2:11">
      <c r="B271" s="519" t="s">
        <v>120</v>
      </c>
      <c r="C271" s="520"/>
      <c r="D271" s="165"/>
      <c r="E271" s="165"/>
      <c r="F271" s="536"/>
      <c r="G271" s="537"/>
      <c r="H271" s="165">
        <v>2018</v>
      </c>
      <c r="I271" s="267">
        <v>12</v>
      </c>
      <c r="J271" s="268">
        <v>508990</v>
      </c>
      <c r="K271" s="37"/>
    </row>
    <row r="272" spans="2:11">
      <c r="B272" s="524" t="s">
        <v>392</v>
      </c>
      <c r="C272" s="525"/>
      <c r="D272" s="219"/>
      <c r="E272" s="219" t="s">
        <v>119</v>
      </c>
      <c r="F272" s="532" t="s">
        <v>10</v>
      </c>
      <c r="G272" s="533"/>
      <c r="H272" s="219">
        <v>2019</v>
      </c>
      <c r="I272" s="219">
        <v>13</v>
      </c>
      <c r="J272" s="292">
        <f>SUM(J271*6.32%)+J271</f>
        <v>541158.16799999995</v>
      </c>
      <c r="K272" s="38"/>
    </row>
    <row r="273" spans="2:11">
      <c r="B273" s="560"/>
      <c r="C273" s="533"/>
      <c r="D273" s="219" t="s">
        <v>8</v>
      </c>
      <c r="E273" s="219" t="s">
        <v>524</v>
      </c>
      <c r="F273" s="532"/>
      <c r="G273" s="533"/>
      <c r="H273" s="219">
        <v>2020</v>
      </c>
      <c r="I273" s="219">
        <v>14</v>
      </c>
      <c r="J273" s="292">
        <f>SUM(J272*6.32%)+J272</f>
        <v>575359.36421759997</v>
      </c>
      <c r="K273" s="38"/>
    </row>
    <row r="274" spans="2:11" ht="15.75" thickBot="1">
      <c r="B274" s="575"/>
      <c r="C274" s="576"/>
      <c r="D274" s="255"/>
      <c r="E274" s="256"/>
      <c r="F274" s="534"/>
      <c r="G274" s="535"/>
      <c r="H274" s="256">
        <v>2021</v>
      </c>
      <c r="I274" s="256">
        <v>15</v>
      </c>
      <c r="J274" s="292">
        <f>SUM(J273*6.32%)+J273</f>
        <v>611722.07603615231</v>
      </c>
      <c r="K274" s="263"/>
    </row>
    <row r="275" spans="2:11" ht="15.75" thickBot="1">
      <c r="B275" s="499"/>
      <c r="C275" s="577"/>
      <c r="D275" s="282"/>
      <c r="E275" s="283"/>
      <c r="F275" s="570"/>
      <c r="G275" s="569"/>
      <c r="H275" s="574" t="s">
        <v>9</v>
      </c>
      <c r="I275" s="573"/>
      <c r="J275" s="290">
        <f>SUM(J271:J274)</f>
        <v>2237229.6082537523</v>
      </c>
      <c r="K275" s="266"/>
    </row>
    <row r="276" spans="2:11" ht="16.5" customHeight="1" thickBot="1">
      <c r="B276" s="68"/>
      <c r="C276" s="68"/>
      <c r="D276" s="67"/>
      <c r="E276" s="4"/>
      <c r="F276" s="67"/>
      <c r="G276" s="67"/>
      <c r="H276" s="21"/>
      <c r="I276" s="21"/>
      <c r="J276" s="8"/>
      <c r="K276" s="6"/>
    </row>
    <row r="277" spans="2:11" ht="15.75" customHeight="1" thickBot="1">
      <c r="B277" s="521" t="s">
        <v>339</v>
      </c>
      <c r="C277" s="522"/>
      <c r="D277" s="522"/>
      <c r="E277" s="522"/>
      <c r="F277" s="522"/>
      <c r="G277" s="522"/>
      <c r="H277" s="522"/>
      <c r="I277" s="522"/>
      <c r="J277" s="522"/>
      <c r="K277" s="523"/>
    </row>
    <row r="278" spans="2:11" ht="15" customHeight="1" thickBot="1">
      <c r="B278" s="211" t="s">
        <v>0</v>
      </c>
      <c r="C278" s="221"/>
      <c r="D278" s="70" t="s">
        <v>1</v>
      </c>
      <c r="E278" s="97" t="s">
        <v>2</v>
      </c>
      <c r="F278" s="499" t="s">
        <v>3</v>
      </c>
      <c r="G278" s="500"/>
      <c r="H278" s="23" t="s">
        <v>4</v>
      </c>
      <c r="I278" s="221" t="s">
        <v>103</v>
      </c>
      <c r="J278" s="23" t="s">
        <v>5</v>
      </c>
      <c r="K278" s="23" t="s">
        <v>6</v>
      </c>
    </row>
    <row r="279" spans="2:11">
      <c r="B279" s="519" t="s">
        <v>21</v>
      </c>
      <c r="C279" s="596"/>
      <c r="D279" s="450"/>
      <c r="E279" s="165"/>
      <c r="F279" s="536"/>
      <c r="G279" s="537"/>
      <c r="H279" s="165">
        <v>2018</v>
      </c>
      <c r="I279" s="165">
        <v>1</v>
      </c>
      <c r="J279" s="123">
        <v>381200</v>
      </c>
      <c r="K279" s="37"/>
    </row>
    <row r="280" spans="2:11">
      <c r="B280" s="524" t="s">
        <v>671</v>
      </c>
      <c r="C280" s="597"/>
      <c r="D280" s="449"/>
      <c r="E280" s="219" t="s">
        <v>22</v>
      </c>
      <c r="F280" s="532" t="s">
        <v>10</v>
      </c>
      <c r="G280" s="533"/>
      <c r="H280" s="219">
        <v>2019</v>
      </c>
      <c r="I280" s="219">
        <v>1</v>
      </c>
      <c r="J280" s="121">
        <f>J279*6.32%+(J279)</f>
        <v>405291.84</v>
      </c>
      <c r="K280" s="38"/>
    </row>
    <row r="281" spans="2:11">
      <c r="B281" s="560"/>
      <c r="C281" s="533"/>
      <c r="D281" s="204" t="s">
        <v>8</v>
      </c>
      <c r="E281" s="219" t="s">
        <v>27</v>
      </c>
      <c r="F281" s="532"/>
      <c r="G281" s="533"/>
      <c r="H281" s="219">
        <v>2020</v>
      </c>
      <c r="I281" s="219">
        <v>1</v>
      </c>
      <c r="J281" s="121">
        <f>J280*6.32%+(J280)</f>
        <v>430906.28428800002</v>
      </c>
      <c r="K281" s="38"/>
    </row>
    <row r="282" spans="2:11" ht="15.75" thickBot="1">
      <c r="B282" s="561"/>
      <c r="C282" s="562"/>
      <c r="D282" s="261"/>
      <c r="E282" s="262"/>
      <c r="F282" s="293"/>
      <c r="G282" s="294"/>
      <c r="H282" s="168">
        <v>2021</v>
      </c>
      <c r="I282" s="168">
        <v>1</v>
      </c>
      <c r="J282" s="122">
        <f>J281*6.32%+(J281)</f>
        <v>458139.56145500165</v>
      </c>
      <c r="K282" s="42"/>
    </row>
    <row r="283" spans="2:11" ht="15.75" thickBot="1">
      <c r="B283" s="563"/>
      <c r="C283" s="604"/>
      <c r="D283" s="264"/>
      <c r="E283" s="265"/>
      <c r="F283" s="295"/>
      <c r="G283" s="296"/>
      <c r="H283" s="574" t="s">
        <v>9</v>
      </c>
      <c r="I283" s="573"/>
      <c r="J283" s="240">
        <f>SUM(J279:J282)</f>
        <v>1675537.6857430018</v>
      </c>
      <c r="K283" s="43"/>
    </row>
    <row r="284" spans="2:11">
      <c r="B284" s="68"/>
      <c r="C284" s="68"/>
      <c r="D284" s="67"/>
      <c r="E284" s="4"/>
      <c r="F284" s="67"/>
      <c r="G284" s="67"/>
      <c r="H284" s="21"/>
      <c r="I284" s="21"/>
      <c r="J284" s="8"/>
      <c r="K284" s="6"/>
    </row>
    <row r="285" spans="2:11">
      <c r="B285" s="68"/>
      <c r="C285" s="68"/>
      <c r="D285" s="67"/>
      <c r="E285" s="4"/>
      <c r="F285" s="67"/>
      <c r="G285" s="67"/>
      <c r="H285" s="21"/>
      <c r="I285" s="21"/>
      <c r="J285" s="8"/>
      <c r="K285" s="6"/>
    </row>
    <row r="286" spans="2:11">
      <c r="B286" s="68"/>
      <c r="C286" s="68"/>
      <c r="D286" s="67"/>
      <c r="E286" s="4"/>
      <c r="F286" s="67"/>
      <c r="G286" s="67"/>
      <c r="H286" s="21"/>
      <c r="I286" s="21"/>
      <c r="J286" s="8"/>
      <c r="K286" s="6"/>
    </row>
    <row r="287" spans="2:11" ht="15.75" thickBot="1">
      <c r="B287" s="68"/>
      <c r="C287" s="68"/>
      <c r="D287" s="195"/>
      <c r="E287" s="4"/>
      <c r="F287" s="195"/>
      <c r="G287" s="195"/>
      <c r="H287" s="21"/>
      <c r="I287" s="21"/>
      <c r="J287" s="8"/>
      <c r="K287" s="6"/>
    </row>
    <row r="288" spans="2:11" ht="19.5" thickBot="1">
      <c r="B288" s="565" t="s">
        <v>116</v>
      </c>
      <c r="C288" s="566"/>
      <c r="D288" s="566"/>
      <c r="E288" s="566"/>
      <c r="F288" s="566"/>
      <c r="G288" s="566"/>
      <c r="H288" s="566"/>
      <c r="I288" s="566"/>
      <c r="J288" s="566"/>
      <c r="K288" s="567"/>
    </row>
    <row r="289" spans="2:11" ht="16.5" thickBot="1">
      <c r="B289" s="521" t="s">
        <v>339</v>
      </c>
      <c r="C289" s="522"/>
      <c r="D289" s="522"/>
      <c r="E289" s="522"/>
      <c r="F289" s="522"/>
      <c r="G289" s="522"/>
      <c r="H289" s="522"/>
      <c r="I289" s="522"/>
      <c r="J289" s="522"/>
      <c r="K289" s="523"/>
    </row>
    <row r="290" spans="2:11" ht="15.75" thickBot="1">
      <c r="B290" s="605" t="s">
        <v>101</v>
      </c>
      <c r="C290" s="606"/>
      <c r="D290" s="606"/>
      <c r="E290" s="606"/>
      <c r="F290" s="606"/>
      <c r="G290" s="606"/>
      <c r="H290" s="606"/>
      <c r="I290" s="606"/>
      <c r="J290" s="606"/>
      <c r="K290" s="607"/>
    </row>
    <row r="291" spans="2:11" ht="15.75" thickBot="1">
      <c r="B291" s="514" t="s">
        <v>0</v>
      </c>
      <c r="C291" s="516"/>
      <c r="D291" s="45" t="s">
        <v>1</v>
      </c>
      <c r="E291" s="34" t="s">
        <v>2</v>
      </c>
      <c r="F291" s="514" t="s">
        <v>3</v>
      </c>
      <c r="G291" s="516"/>
      <c r="H291" s="24" t="s">
        <v>4</v>
      </c>
      <c r="I291" s="82" t="s">
        <v>103</v>
      </c>
      <c r="J291" s="23" t="s">
        <v>5</v>
      </c>
      <c r="K291" s="23" t="s">
        <v>6</v>
      </c>
    </row>
    <row r="292" spans="2:11">
      <c r="B292" s="519" t="s">
        <v>120</v>
      </c>
      <c r="C292" s="520"/>
      <c r="D292" s="165"/>
      <c r="E292" s="165"/>
      <c r="F292" s="536"/>
      <c r="G292" s="537"/>
      <c r="H292" s="165">
        <v>2018</v>
      </c>
      <c r="I292" s="267">
        <v>172</v>
      </c>
      <c r="J292" s="268">
        <v>4896075</v>
      </c>
      <c r="K292" s="37"/>
    </row>
    <row r="293" spans="2:11">
      <c r="B293" s="524" t="s">
        <v>521</v>
      </c>
      <c r="C293" s="525"/>
      <c r="D293" s="219"/>
      <c r="E293" s="219" t="s">
        <v>119</v>
      </c>
      <c r="F293" s="532" t="s">
        <v>10</v>
      </c>
      <c r="G293" s="533"/>
      <c r="H293" s="219">
        <v>2019</v>
      </c>
      <c r="I293" s="219">
        <v>180</v>
      </c>
      <c r="J293" s="292">
        <f>SUM(J292*6.32%)+J292</f>
        <v>5205506.9400000004</v>
      </c>
      <c r="K293" s="38"/>
    </row>
    <row r="294" spans="2:11">
      <c r="B294" s="560"/>
      <c r="C294" s="533"/>
      <c r="D294" s="219" t="s">
        <v>8</v>
      </c>
      <c r="E294" s="219" t="s">
        <v>524</v>
      </c>
      <c r="F294" s="532"/>
      <c r="G294" s="533"/>
      <c r="H294" s="219">
        <v>2020</v>
      </c>
      <c r="I294" s="219">
        <v>199</v>
      </c>
      <c r="J294" s="292">
        <f>SUM(J293*6.32%)+J293</f>
        <v>5534494.9786080001</v>
      </c>
      <c r="K294" s="38"/>
    </row>
    <row r="295" spans="2:11" ht="15.75" thickBot="1">
      <c r="B295" s="575"/>
      <c r="C295" s="576"/>
      <c r="D295" s="255"/>
      <c r="E295" s="256"/>
      <c r="F295" s="534"/>
      <c r="G295" s="535"/>
      <c r="H295" s="256">
        <v>2021</v>
      </c>
      <c r="I295" s="256">
        <v>208</v>
      </c>
      <c r="J295" s="312">
        <f>SUM(J294*6.32%)+J294</f>
        <v>5884275.0612560259</v>
      </c>
      <c r="K295" s="263"/>
    </row>
    <row r="296" spans="2:11" ht="15.75" thickBot="1">
      <c r="B296" s="499"/>
      <c r="C296" s="500"/>
      <c r="D296" s="458"/>
      <c r="E296" s="457"/>
      <c r="F296" s="496"/>
      <c r="G296" s="497"/>
      <c r="H296" s="558" t="s">
        <v>9</v>
      </c>
      <c r="I296" s="559"/>
      <c r="J296" s="315">
        <f>SUM(J292:J295)</f>
        <v>21520351.979864027</v>
      </c>
      <c r="K296" s="316"/>
    </row>
    <row r="297" spans="2:11" ht="16.5" customHeight="1" thickBot="1">
      <c r="B297" s="68"/>
      <c r="C297" s="68"/>
      <c r="D297" s="67"/>
      <c r="E297" s="4"/>
      <c r="F297" s="67"/>
      <c r="G297" s="67"/>
      <c r="H297" s="21"/>
      <c r="I297" s="21"/>
      <c r="J297" s="8"/>
      <c r="K297" s="6"/>
    </row>
    <row r="298" spans="2:11" ht="15.75" customHeight="1" thickBot="1">
      <c r="B298" s="521" t="s">
        <v>347</v>
      </c>
      <c r="C298" s="522"/>
      <c r="D298" s="522"/>
      <c r="E298" s="522"/>
      <c r="F298" s="522"/>
      <c r="G298" s="522"/>
      <c r="H298" s="522"/>
      <c r="I298" s="522"/>
      <c r="J298" s="522"/>
      <c r="K298" s="523"/>
    </row>
    <row r="299" spans="2:11" ht="14.25" customHeight="1" thickBot="1">
      <c r="B299" s="211" t="s">
        <v>0</v>
      </c>
      <c r="C299" s="221"/>
      <c r="D299" s="70" t="s">
        <v>1</v>
      </c>
      <c r="E299" s="97" t="s">
        <v>2</v>
      </c>
      <c r="F299" s="499" t="s">
        <v>3</v>
      </c>
      <c r="G299" s="500"/>
      <c r="H299" s="23" t="s">
        <v>4</v>
      </c>
      <c r="I299" s="221" t="s">
        <v>103</v>
      </c>
      <c r="J299" s="23" t="s">
        <v>5</v>
      </c>
      <c r="K299" s="23" t="s">
        <v>6</v>
      </c>
    </row>
    <row r="300" spans="2:11">
      <c r="B300" s="519" t="s">
        <v>21</v>
      </c>
      <c r="C300" s="596"/>
      <c r="D300" s="450"/>
      <c r="E300" s="165"/>
      <c r="F300" s="536"/>
      <c r="G300" s="537"/>
      <c r="H300" s="165">
        <v>2018</v>
      </c>
      <c r="I300" s="291" t="s">
        <v>122</v>
      </c>
      <c r="J300" s="483">
        <v>0</v>
      </c>
      <c r="K300" s="123">
        <v>58000</v>
      </c>
    </row>
    <row r="301" spans="2:11">
      <c r="B301" s="524" t="s">
        <v>676</v>
      </c>
      <c r="C301" s="597"/>
      <c r="D301" s="449"/>
      <c r="E301" s="219" t="s">
        <v>22</v>
      </c>
      <c r="F301" s="532" t="s">
        <v>10</v>
      </c>
      <c r="G301" s="533"/>
      <c r="H301" s="219">
        <v>2019</v>
      </c>
      <c r="I301" s="274" t="s">
        <v>122</v>
      </c>
      <c r="J301" s="485">
        <v>0</v>
      </c>
      <c r="K301" s="121">
        <f>K300*6.32%+(K300)</f>
        <v>61665.599999999999</v>
      </c>
    </row>
    <row r="302" spans="2:11">
      <c r="B302" s="560"/>
      <c r="C302" s="533"/>
      <c r="D302" s="204" t="s">
        <v>8</v>
      </c>
      <c r="E302" s="219" t="s">
        <v>27</v>
      </c>
      <c r="F302" s="532"/>
      <c r="G302" s="533"/>
      <c r="H302" s="219">
        <v>2020</v>
      </c>
      <c r="I302" s="274" t="s">
        <v>122</v>
      </c>
      <c r="J302" s="485">
        <v>0</v>
      </c>
      <c r="K302" s="121">
        <f>K301*6.32%+(K301)</f>
        <v>65562.865919999997</v>
      </c>
    </row>
    <row r="303" spans="2:11" ht="15.75" thickBot="1">
      <c r="B303" s="561"/>
      <c r="C303" s="562"/>
      <c r="D303" s="261"/>
      <c r="E303" s="262"/>
      <c r="F303" s="293"/>
      <c r="G303" s="294"/>
      <c r="H303" s="168">
        <v>2021</v>
      </c>
      <c r="I303" s="473" t="s">
        <v>122</v>
      </c>
      <c r="J303" s="484">
        <v>0</v>
      </c>
      <c r="K303" s="122">
        <f>K302*6.32%+(K302)</f>
        <v>69706.439046143991</v>
      </c>
    </row>
    <row r="304" spans="2:11" ht="15.75" thickBot="1">
      <c r="B304" s="563"/>
      <c r="C304" s="564"/>
      <c r="D304" s="478"/>
      <c r="E304" s="480"/>
      <c r="F304" s="479"/>
      <c r="G304" s="479"/>
      <c r="H304" s="558" t="s">
        <v>9</v>
      </c>
      <c r="I304" s="559"/>
      <c r="J304" s="482">
        <v>0</v>
      </c>
      <c r="K304" s="474">
        <f>SUM(K300:K303)</f>
        <v>254934.90496614398</v>
      </c>
    </row>
    <row r="305" spans="2:11" ht="15.75" customHeight="1" thickBot="1">
      <c r="B305" s="230"/>
      <c r="C305" s="230"/>
      <c r="D305" s="229"/>
      <c r="E305" s="218"/>
      <c r="F305" s="229"/>
      <c r="G305" s="229"/>
      <c r="H305" s="57"/>
      <c r="I305" s="57"/>
      <c r="J305" s="74"/>
      <c r="K305" s="13"/>
    </row>
    <row r="306" spans="2:11" ht="14.25" customHeight="1" thickBot="1">
      <c r="B306" s="211" t="s">
        <v>0</v>
      </c>
      <c r="C306" s="221"/>
      <c r="D306" s="70" t="s">
        <v>1</v>
      </c>
      <c r="E306" s="97" t="s">
        <v>2</v>
      </c>
      <c r="F306" s="499" t="s">
        <v>3</v>
      </c>
      <c r="G306" s="500"/>
      <c r="H306" s="23" t="s">
        <v>4</v>
      </c>
      <c r="I306" s="221" t="s">
        <v>103</v>
      </c>
      <c r="J306" s="23" t="s">
        <v>5</v>
      </c>
      <c r="K306" s="23" t="s">
        <v>6</v>
      </c>
    </row>
    <row r="307" spans="2:11">
      <c r="B307" s="519" t="s">
        <v>120</v>
      </c>
      <c r="C307" s="520"/>
      <c r="D307" s="165"/>
      <c r="E307" s="165"/>
      <c r="F307" s="536"/>
      <c r="G307" s="537"/>
      <c r="H307" s="165">
        <v>2018</v>
      </c>
      <c r="I307" s="267">
        <v>56</v>
      </c>
      <c r="J307" s="127">
        <v>0</v>
      </c>
      <c r="K307" s="475">
        <v>1554122</v>
      </c>
    </row>
    <row r="308" spans="2:11">
      <c r="B308" s="524" t="s">
        <v>378</v>
      </c>
      <c r="C308" s="525"/>
      <c r="D308" s="219"/>
      <c r="E308" s="219" t="s">
        <v>119</v>
      </c>
      <c r="F308" s="532" t="s">
        <v>10</v>
      </c>
      <c r="G308" s="533"/>
      <c r="H308" s="219">
        <v>2019</v>
      </c>
      <c r="I308" s="219">
        <v>58</v>
      </c>
      <c r="J308" s="485">
        <v>0</v>
      </c>
      <c r="K308" s="379">
        <f>SUM(K307*6.32%)+K307</f>
        <v>1652342.5104</v>
      </c>
    </row>
    <row r="309" spans="2:11">
      <c r="B309" s="560"/>
      <c r="C309" s="533"/>
      <c r="D309" s="219" t="s">
        <v>8</v>
      </c>
      <c r="E309" s="219" t="s">
        <v>524</v>
      </c>
      <c r="F309" s="532"/>
      <c r="G309" s="533"/>
      <c r="H309" s="219">
        <v>2020</v>
      </c>
      <c r="I309" s="219">
        <v>60</v>
      </c>
      <c r="J309" s="485">
        <v>0</v>
      </c>
      <c r="K309" s="379">
        <f>SUM(K308*6.32%)+K308</f>
        <v>1756770.5570572801</v>
      </c>
    </row>
    <row r="310" spans="2:11" ht="15.75" thickBot="1">
      <c r="B310" s="575"/>
      <c r="C310" s="576"/>
      <c r="D310" s="255"/>
      <c r="E310" s="256"/>
      <c r="F310" s="534"/>
      <c r="G310" s="535"/>
      <c r="H310" s="256">
        <v>2021</v>
      </c>
      <c r="I310" s="256">
        <v>62</v>
      </c>
      <c r="J310" s="127">
        <v>0</v>
      </c>
      <c r="K310" s="379">
        <f>SUM(K309*6.32%)+K309</f>
        <v>1867798.4562633003</v>
      </c>
    </row>
    <row r="311" spans="2:11" ht="15.75" thickBot="1">
      <c r="B311" s="499"/>
      <c r="C311" s="500"/>
      <c r="D311" s="458"/>
      <c r="E311" s="457"/>
      <c r="F311" s="498"/>
      <c r="G311" s="498"/>
      <c r="H311" s="558" t="s">
        <v>9</v>
      </c>
      <c r="I311" s="559"/>
      <c r="J311" s="284">
        <v>0</v>
      </c>
      <c r="K311" s="477">
        <f>SUM(K307:K310)</f>
        <v>6831033.5237205802</v>
      </c>
    </row>
    <row r="312" spans="2:11" ht="15.75" thickBot="1">
      <c r="B312" s="216"/>
      <c r="C312" s="216"/>
      <c r="D312" s="229"/>
      <c r="E312" s="218"/>
      <c r="F312" s="218"/>
      <c r="G312" s="218"/>
      <c r="H312" s="57"/>
      <c r="I312" s="57"/>
      <c r="J312" s="101"/>
      <c r="K312" s="13"/>
    </row>
    <row r="313" spans="2:11" ht="15.75" thickBot="1">
      <c r="B313" s="297" t="s">
        <v>0</v>
      </c>
      <c r="C313" s="298"/>
      <c r="D313" s="70" t="s">
        <v>1</v>
      </c>
      <c r="E313" s="97" t="s">
        <v>2</v>
      </c>
      <c r="F313" s="590" t="s">
        <v>3</v>
      </c>
      <c r="G313" s="591"/>
      <c r="H313" s="97" t="s">
        <v>4</v>
      </c>
      <c r="I313" s="225" t="s">
        <v>103</v>
      </c>
      <c r="J313" s="23" t="s">
        <v>5</v>
      </c>
      <c r="K313" s="97" t="s">
        <v>6</v>
      </c>
    </row>
    <row r="314" spans="2:11">
      <c r="B314" s="592" t="s">
        <v>127</v>
      </c>
      <c r="C314" s="507"/>
      <c r="D314" s="165"/>
      <c r="E314" s="165"/>
      <c r="F314" s="593"/>
      <c r="G314" s="593"/>
      <c r="H314" s="165">
        <v>2018</v>
      </c>
      <c r="I314" s="332">
        <v>0.6</v>
      </c>
      <c r="J314" s="127">
        <v>0</v>
      </c>
      <c r="K314" s="123">
        <v>20000</v>
      </c>
    </row>
    <row r="315" spans="2:11">
      <c r="B315" s="538" t="s">
        <v>675</v>
      </c>
      <c r="C315" s="539"/>
      <c r="D315" s="219"/>
      <c r="E315" s="219" t="s">
        <v>161</v>
      </c>
      <c r="F315" s="508" t="s">
        <v>7</v>
      </c>
      <c r="G315" s="508"/>
      <c r="H315" s="219">
        <v>2019</v>
      </c>
      <c r="I315" s="357">
        <v>0.7</v>
      </c>
      <c r="J315" s="127">
        <v>0</v>
      </c>
      <c r="K315" s="121">
        <f>K314*6.32%+(K314)</f>
        <v>21264</v>
      </c>
    </row>
    <row r="316" spans="2:11">
      <c r="B316" s="568"/>
      <c r="C316" s="526"/>
      <c r="D316" s="219" t="s">
        <v>8</v>
      </c>
      <c r="E316" s="219" t="s">
        <v>27</v>
      </c>
      <c r="F316" s="52"/>
      <c r="G316" s="52"/>
      <c r="H316" s="219">
        <v>2020</v>
      </c>
      <c r="I316" s="357">
        <v>0.8</v>
      </c>
      <c r="J316" s="127">
        <v>0</v>
      </c>
      <c r="K316" s="121">
        <f>K315*6.32%+(K315)</f>
        <v>22607.8848</v>
      </c>
    </row>
    <row r="317" spans="2:11" ht="15.75" thickBot="1">
      <c r="B317" s="527"/>
      <c r="C317" s="528"/>
      <c r="D317" s="213"/>
      <c r="E317" s="52"/>
      <c r="F317" s="529"/>
      <c r="G317" s="529"/>
      <c r="H317" s="168">
        <v>2021</v>
      </c>
      <c r="I317" s="356">
        <v>0.9</v>
      </c>
      <c r="J317" s="127">
        <v>0</v>
      </c>
      <c r="K317" s="122">
        <f>K316*6.32%+(K316)</f>
        <v>24036.703119360001</v>
      </c>
    </row>
    <row r="318" spans="2:11" ht="15.75" thickBot="1">
      <c r="B318" s="512"/>
      <c r="C318" s="513"/>
      <c r="D318" s="461"/>
      <c r="E318" s="457"/>
      <c r="F318" s="669"/>
      <c r="G318" s="629"/>
      <c r="H318" s="582" t="s">
        <v>9</v>
      </c>
      <c r="I318" s="653"/>
      <c r="J318" s="284">
        <v>0</v>
      </c>
      <c r="K318" s="284">
        <f>SUM(K314:K317)</f>
        <v>87908.587919359998</v>
      </c>
    </row>
    <row r="319" spans="2:11">
      <c r="B319" s="196"/>
      <c r="C319" s="196"/>
      <c r="D319" s="197"/>
      <c r="E319" s="198"/>
      <c r="F319" s="198"/>
      <c r="G319" s="198"/>
      <c r="H319" s="200"/>
      <c r="I319" s="200"/>
      <c r="J319" s="7"/>
      <c r="K319" s="6"/>
    </row>
    <row r="320" spans="2:11">
      <c r="B320" s="196"/>
      <c r="C320" s="196"/>
      <c r="D320" s="197"/>
      <c r="E320" s="198"/>
      <c r="F320" s="198"/>
      <c r="G320" s="198"/>
      <c r="H320" s="200"/>
      <c r="I320" s="200"/>
      <c r="J320" s="7"/>
      <c r="K320" s="6"/>
    </row>
    <row r="321" spans="2:11" ht="16.5" customHeight="1">
      <c r="B321" s="68"/>
      <c r="C321" s="68"/>
      <c r="D321" s="67"/>
      <c r="E321" s="4"/>
      <c r="F321" s="67"/>
      <c r="G321" s="67"/>
      <c r="H321" s="21"/>
      <c r="I321" s="21"/>
      <c r="J321" s="8"/>
      <c r="K321" s="6"/>
    </row>
    <row r="322" spans="2:11" ht="16.5" customHeight="1" thickBot="1"/>
    <row r="323" spans="2:11" ht="15.75" customHeight="1" thickBot="1">
      <c r="B323" s="521" t="s">
        <v>349</v>
      </c>
      <c r="C323" s="522"/>
      <c r="D323" s="522"/>
      <c r="E323" s="522"/>
      <c r="F323" s="522"/>
      <c r="G323" s="522"/>
      <c r="H323" s="522"/>
      <c r="I323" s="522"/>
      <c r="J323" s="522"/>
      <c r="K323" s="523"/>
    </row>
    <row r="324" spans="2:11" ht="15.75" customHeight="1" thickBot="1">
      <c r="B324" s="605" t="s">
        <v>101</v>
      </c>
      <c r="C324" s="606"/>
      <c r="D324" s="606"/>
      <c r="E324" s="606"/>
      <c r="F324" s="606"/>
      <c r="G324" s="606"/>
      <c r="H324" s="606"/>
      <c r="I324" s="606"/>
      <c r="J324" s="606"/>
      <c r="K324" s="607"/>
    </row>
    <row r="325" spans="2:11" ht="13.5" customHeight="1" thickBot="1">
      <c r="B325" s="211" t="s">
        <v>0</v>
      </c>
      <c r="C325" s="221"/>
      <c r="D325" s="70" t="s">
        <v>1</v>
      </c>
      <c r="E325" s="97" t="s">
        <v>2</v>
      </c>
      <c r="F325" s="499" t="s">
        <v>3</v>
      </c>
      <c r="G325" s="500"/>
      <c r="H325" s="23" t="s">
        <v>4</v>
      </c>
      <c r="I325" s="221" t="s">
        <v>103</v>
      </c>
      <c r="J325" s="23" t="s">
        <v>5</v>
      </c>
      <c r="K325" s="23" t="s">
        <v>6</v>
      </c>
    </row>
    <row r="326" spans="2:11" ht="15.75" thickBot="1">
      <c r="B326" s="519" t="s">
        <v>21</v>
      </c>
      <c r="C326" s="596"/>
      <c r="D326" s="450"/>
      <c r="E326" s="447"/>
      <c r="F326" s="536"/>
      <c r="G326" s="537"/>
      <c r="H326" s="165">
        <v>2018</v>
      </c>
      <c r="I326" s="254" t="s">
        <v>122</v>
      </c>
      <c r="J326" s="123">
        <v>75000</v>
      </c>
      <c r="K326" s="37"/>
    </row>
    <row r="327" spans="2:11" ht="15.75" thickBot="1">
      <c r="B327" s="524" t="s">
        <v>672</v>
      </c>
      <c r="C327" s="597"/>
      <c r="D327" s="451"/>
      <c r="E327" s="448" t="s">
        <v>22</v>
      </c>
      <c r="F327" s="532" t="s">
        <v>10</v>
      </c>
      <c r="G327" s="533"/>
      <c r="H327" s="219">
        <v>2019</v>
      </c>
      <c r="I327" s="254" t="s">
        <v>122</v>
      </c>
      <c r="J327" s="121">
        <f>J326*6.32%+(J326)</f>
        <v>79740</v>
      </c>
      <c r="K327" s="38"/>
    </row>
    <row r="328" spans="2:11" ht="15.75" thickBot="1">
      <c r="B328" s="560"/>
      <c r="C328" s="533"/>
      <c r="D328" s="449" t="s">
        <v>8</v>
      </c>
      <c r="E328" s="219" t="s">
        <v>27</v>
      </c>
      <c r="F328" s="532"/>
      <c r="G328" s="533"/>
      <c r="H328" s="219">
        <v>2020</v>
      </c>
      <c r="I328" s="254" t="s">
        <v>122</v>
      </c>
      <c r="J328" s="121">
        <f>J327*6.32%+(J327)</f>
        <v>84779.567999999999</v>
      </c>
      <c r="K328" s="38"/>
    </row>
    <row r="329" spans="2:11" ht="15.75" thickBot="1">
      <c r="B329" s="561"/>
      <c r="C329" s="562"/>
      <c r="D329" s="261"/>
      <c r="E329" s="262"/>
      <c r="F329" s="293"/>
      <c r="G329" s="294"/>
      <c r="H329" s="168">
        <v>2021</v>
      </c>
      <c r="I329" s="254" t="s">
        <v>122</v>
      </c>
      <c r="J329" s="122">
        <f>J328*6.32%+(J328)</f>
        <v>90137.636697599999</v>
      </c>
      <c r="K329" s="42"/>
    </row>
    <row r="330" spans="2:11" ht="15.75" thickBot="1">
      <c r="B330" s="563"/>
      <c r="C330" s="564"/>
      <c r="D330" s="478"/>
      <c r="E330" s="480"/>
      <c r="F330" s="563"/>
      <c r="G330" s="564"/>
      <c r="H330" s="558" t="s">
        <v>9</v>
      </c>
      <c r="I330" s="559"/>
      <c r="J330" s="284">
        <f>SUM(J326:J329)</f>
        <v>329657.20469759998</v>
      </c>
      <c r="K330" s="43"/>
    </row>
    <row r="331" spans="2:11" ht="15.75" thickBot="1">
      <c r="B331" s="180"/>
      <c r="C331" s="180"/>
      <c r="D331" s="181"/>
      <c r="E331" s="181"/>
      <c r="F331" s="180"/>
      <c r="G331" s="180"/>
      <c r="H331" s="21"/>
      <c r="I331" s="21"/>
      <c r="J331" s="125"/>
      <c r="K331" s="6"/>
    </row>
    <row r="332" spans="2:11" ht="19.5" thickBot="1">
      <c r="B332" s="565" t="s">
        <v>116</v>
      </c>
      <c r="C332" s="566"/>
      <c r="D332" s="566"/>
      <c r="E332" s="566"/>
      <c r="F332" s="566"/>
      <c r="G332" s="566"/>
      <c r="H332" s="566"/>
      <c r="I332" s="566"/>
      <c r="J332" s="566"/>
      <c r="K332" s="567"/>
    </row>
    <row r="333" spans="2:11" ht="16.5" thickBot="1">
      <c r="B333" s="521" t="s">
        <v>349</v>
      </c>
      <c r="C333" s="522"/>
      <c r="D333" s="522"/>
      <c r="E333" s="522"/>
      <c r="F333" s="522"/>
      <c r="G333" s="522"/>
      <c r="H333" s="522"/>
      <c r="I333" s="522"/>
      <c r="J333" s="522"/>
      <c r="K333" s="523"/>
    </row>
    <row r="334" spans="2:11" ht="15.75" thickBot="1">
      <c r="B334" s="571" t="s">
        <v>101</v>
      </c>
      <c r="C334" s="611"/>
      <c r="D334" s="611"/>
      <c r="E334" s="611"/>
      <c r="F334" s="611"/>
      <c r="G334" s="611"/>
      <c r="H334" s="611"/>
      <c r="I334" s="611"/>
      <c r="J334" s="611"/>
      <c r="K334" s="572"/>
    </row>
    <row r="335" spans="2:11" ht="15.75" thickBot="1">
      <c r="B335" s="499" t="s">
        <v>0</v>
      </c>
      <c r="C335" s="500"/>
      <c r="D335" s="70" t="s">
        <v>1</v>
      </c>
      <c r="E335" s="97" t="s">
        <v>2</v>
      </c>
      <c r="F335" s="499" t="s">
        <v>3</v>
      </c>
      <c r="G335" s="500"/>
      <c r="H335" s="23" t="s">
        <v>4</v>
      </c>
      <c r="I335" s="221" t="s">
        <v>103</v>
      </c>
      <c r="J335" s="23" t="s">
        <v>5</v>
      </c>
      <c r="K335" s="23" t="s">
        <v>6</v>
      </c>
    </row>
    <row r="336" spans="2:11">
      <c r="B336" s="519" t="s">
        <v>120</v>
      </c>
      <c r="C336" s="520"/>
      <c r="D336" s="165"/>
      <c r="E336" s="165"/>
      <c r="F336" s="536"/>
      <c r="G336" s="537"/>
      <c r="H336" s="165">
        <v>2018</v>
      </c>
      <c r="I336" s="267">
        <v>16</v>
      </c>
      <c r="J336" s="268">
        <v>743500</v>
      </c>
      <c r="K336" s="37"/>
    </row>
    <row r="337" spans="2:11">
      <c r="B337" s="524" t="s">
        <v>376</v>
      </c>
      <c r="C337" s="525"/>
      <c r="D337" s="219"/>
      <c r="E337" s="219" t="s">
        <v>119</v>
      </c>
      <c r="F337" s="532" t="s">
        <v>10</v>
      </c>
      <c r="G337" s="533"/>
      <c r="H337" s="219">
        <v>2019</v>
      </c>
      <c r="I337" s="219">
        <v>17</v>
      </c>
      <c r="J337" s="292">
        <f>SUM(J336*6.32%)+J336</f>
        <v>790489.2</v>
      </c>
      <c r="K337" s="38"/>
    </row>
    <row r="338" spans="2:11">
      <c r="B338" s="560"/>
      <c r="C338" s="533"/>
      <c r="D338" s="219" t="s">
        <v>8</v>
      </c>
      <c r="E338" s="219" t="s">
        <v>524</v>
      </c>
      <c r="F338" s="532"/>
      <c r="G338" s="533"/>
      <c r="H338" s="219">
        <v>2020</v>
      </c>
      <c r="I338" s="219">
        <v>18</v>
      </c>
      <c r="J338" s="292">
        <f>SUM(J337*6.32%)+J337</f>
        <v>840448.11743999994</v>
      </c>
      <c r="K338" s="38"/>
    </row>
    <row r="339" spans="2:11" ht="15.75" thickBot="1">
      <c r="B339" s="575"/>
      <c r="C339" s="576"/>
      <c r="D339" s="255"/>
      <c r="E339" s="256"/>
      <c r="F339" s="534"/>
      <c r="G339" s="535"/>
      <c r="H339" s="256">
        <v>2021</v>
      </c>
      <c r="I339" s="256">
        <v>19</v>
      </c>
      <c r="J339" s="312">
        <f>SUM(J338*6.32%)+J338</f>
        <v>893564.43846220791</v>
      </c>
      <c r="K339" s="263"/>
    </row>
    <row r="340" spans="2:11" ht="15.75" thickBot="1">
      <c r="B340" s="499"/>
      <c r="C340" s="500"/>
      <c r="D340" s="458"/>
      <c r="E340" s="457"/>
      <c r="F340" s="496"/>
      <c r="G340" s="497"/>
      <c r="H340" s="558" t="s">
        <v>9</v>
      </c>
      <c r="I340" s="559"/>
      <c r="J340" s="315">
        <f>SUM(J336:J339)</f>
        <v>3268001.7559022079</v>
      </c>
      <c r="K340" s="316"/>
    </row>
    <row r="341" spans="2:11" ht="16.5" customHeight="1" thickBot="1">
      <c r="B341" s="68"/>
      <c r="C341" s="68"/>
      <c r="D341" s="67"/>
      <c r="E341" s="4"/>
      <c r="F341" s="67"/>
      <c r="G341" s="67"/>
      <c r="H341" s="21"/>
      <c r="I341" s="21"/>
      <c r="J341" s="8"/>
      <c r="K341" s="6"/>
    </row>
    <row r="342" spans="2:11" ht="15.75" customHeight="1" thickBot="1">
      <c r="B342" s="521" t="s">
        <v>350</v>
      </c>
      <c r="C342" s="522"/>
      <c r="D342" s="522"/>
      <c r="E342" s="522"/>
      <c r="F342" s="522"/>
      <c r="G342" s="522"/>
      <c r="H342" s="522"/>
      <c r="I342" s="522"/>
      <c r="J342" s="522"/>
      <c r="K342" s="523"/>
    </row>
    <row r="343" spans="2:11" ht="16.5" customHeight="1" thickBot="1">
      <c r="B343" s="114" t="s">
        <v>0</v>
      </c>
      <c r="C343" s="115"/>
      <c r="D343" s="45" t="s">
        <v>1</v>
      </c>
      <c r="E343" s="34" t="s">
        <v>2</v>
      </c>
      <c r="F343" s="514" t="s">
        <v>3</v>
      </c>
      <c r="G343" s="516"/>
      <c r="H343" s="24" t="s">
        <v>4</v>
      </c>
      <c r="I343" s="115" t="s">
        <v>103</v>
      </c>
      <c r="J343" s="23" t="s">
        <v>5</v>
      </c>
      <c r="K343" s="23" t="s">
        <v>6</v>
      </c>
    </row>
    <row r="344" spans="2:11" ht="15.75" thickBot="1">
      <c r="B344" s="519" t="s">
        <v>21</v>
      </c>
      <c r="C344" s="596"/>
      <c r="D344" s="450"/>
      <c r="E344" s="165"/>
      <c r="F344" s="536"/>
      <c r="G344" s="537"/>
      <c r="H344" s="165">
        <v>2018</v>
      </c>
      <c r="I344" s="254" t="s">
        <v>122</v>
      </c>
      <c r="J344" s="123">
        <v>38000</v>
      </c>
      <c r="K344" s="37"/>
    </row>
    <row r="345" spans="2:11" ht="15.75" thickBot="1">
      <c r="B345" s="524" t="s">
        <v>673</v>
      </c>
      <c r="C345" s="597"/>
      <c r="D345" s="449"/>
      <c r="E345" s="219" t="s">
        <v>22</v>
      </c>
      <c r="F345" s="532" t="s">
        <v>10</v>
      </c>
      <c r="G345" s="533"/>
      <c r="H345" s="219">
        <v>2019</v>
      </c>
      <c r="I345" s="254" t="s">
        <v>122</v>
      </c>
      <c r="J345" s="121">
        <f>J344*6.32%+(J344)</f>
        <v>40401.599999999999</v>
      </c>
      <c r="K345" s="38"/>
    </row>
    <row r="346" spans="2:11" ht="15.75" thickBot="1">
      <c r="B346" s="560"/>
      <c r="C346" s="533"/>
      <c r="D346" s="204" t="s">
        <v>8</v>
      </c>
      <c r="E346" s="219" t="s">
        <v>27</v>
      </c>
      <c r="F346" s="532"/>
      <c r="G346" s="533"/>
      <c r="H346" s="219">
        <v>2020</v>
      </c>
      <c r="I346" s="254" t="s">
        <v>122</v>
      </c>
      <c r="J346" s="121">
        <f>J345*6.32%+(J345)</f>
        <v>42954.981119999997</v>
      </c>
      <c r="K346" s="38"/>
    </row>
    <row r="347" spans="2:11" ht="15.75" thickBot="1">
      <c r="B347" s="561"/>
      <c r="C347" s="562"/>
      <c r="D347" s="261"/>
      <c r="E347" s="262"/>
      <c r="F347" s="293"/>
      <c r="G347" s="294"/>
      <c r="H347" s="168">
        <v>2021</v>
      </c>
      <c r="I347" s="254" t="s">
        <v>122</v>
      </c>
      <c r="J347" s="122">
        <f>J346*6.32%+(J346)</f>
        <v>45669.735926784</v>
      </c>
      <c r="K347" s="42"/>
    </row>
    <row r="348" spans="2:11" ht="15.75" thickBot="1">
      <c r="B348" s="563"/>
      <c r="C348" s="589"/>
      <c r="D348" s="480"/>
      <c r="E348" s="480"/>
      <c r="F348" s="479"/>
      <c r="G348" s="479"/>
      <c r="H348" s="558" t="s">
        <v>9</v>
      </c>
      <c r="I348" s="559"/>
      <c r="J348" s="284">
        <f>SUM(J344:J347)</f>
        <v>167026.31704678401</v>
      </c>
      <c r="K348" s="43"/>
    </row>
    <row r="349" spans="2:11" ht="15.75" customHeight="1" thickBot="1">
      <c r="B349" s="230"/>
      <c r="C349" s="230"/>
      <c r="D349" s="229"/>
      <c r="E349" s="218"/>
      <c r="F349" s="229"/>
      <c r="G349" s="229"/>
      <c r="H349" s="57"/>
      <c r="I349" s="57"/>
      <c r="J349" s="74"/>
      <c r="K349" s="13"/>
    </row>
    <row r="350" spans="2:11" ht="14.25" customHeight="1" thickBot="1">
      <c r="B350" s="211" t="s">
        <v>0</v>
      </c>
      <c r="C350" s="221"/>
      <c r="D350" s="70" t="s">
        <v>1</v>
      </c>
      <c r="E350" s="97" t="s">
        <v>2</v>
      </c>
      <c r="F350" s="499" t="s">
        <v>3</v>
      </c>
      <c r="G350" s="500"/>
      <c r="H350" s="23" t="s">
        <v>4</v>
      </c>
      <c r="I350" s="221" t="s">
        <v>103</v>
      </c>
      <c r="J350" s="23" t="s">
        <v>5</v>
      </c>
      <c r="K350" s="23" t="s">
        <v>6</v>
      </c>
    </row>
    <row r="351" spans="2:11" ht="15.75" thickBot="1">
      <c r="B351" s="519" t="s">
        <v>120</v>
      </c>
      <c r="C351" s="520"/>
      <c r="D351" s="165"/>
      <c r="E351" s="165"/>
      <c r="F351" s="536"/>
      <c r="G351" s="537"/>
      <c r="H351" s="165">
        <v>2018</v>
      </c>
      <c r="I351" s="254" t="s">
        <v>143</v>
      </c>
      <c r="J351" s="268">
        <v>103480</v>
      </c>
      <c r="K351" s="37"/>
    </row>
    <row r="352" spans="2:11" ht="15.75" thickBot="1">
      <c r="B352" s="524" t="s">
        <v>377</v>
      </c>
      <c r="C352" s="525"/>
      <c r="D352" s="219"/>
      <c r="E352" s="219" t="s">
        <v>119</v>
      </c>
      <c r="F352" s="532" t="s">
        <v>10</v>
      </c>
      <c r="G352" s="533"/>
      <c r="H352" s="219">
        <v>2019</v>
      </c>
      <c r="I352" s="254" t="s">
        <v>545</v>
      </c>
      <c r="J352" s="292">
        <f>SUM(J351*6.32%)+J351</f>
        <v>110019.936</v>
      </c>
      <c r="K352" s="38"/>
    </row>
    <row r="353" spans="2:11" ht="15.75" thickBot="1">
      <c r="B353" s="560"/>
      <c r="C353" s="533"/>
      <c r="D353" s="219" t="s">
        <v>8</v>
      </c>
      <c r="E353" s="219" t="s">
        <v>524</v>
      </c>
      <c r="F353" s="532"/>
      <c r="G353" s="533"/>
      <c r="H353" s="219">
        <v>2020</v>
      </c>
      <c r="I353" s="254" t="s">
        <v>546</v>
      </c>
      <c r="J353" s="292">
        <f>SUM(J352*6.32%)+J352</f>
        <v>116973.1959552</v>
      </c>
      <c r="K353" s="38"/>
    </row>
    <row r="354" spans="2:11" ht="15.75" thickBot="1">
      <c r="B354" s="575"/>
      <c r="C354" s="576"/>
      <c r="D354" s="255"/>
      <c r="E354" s="256"/>
      <c r="F354" s="534"/>
      <c r="G354" s="535"/>
      <c r="H354" s="256">
        <v>2021</v>
      </c>
      <c r="I354" s="254" t="s">
        <v>744</v>
      </c>
      <c r="J354" s="312">
        <f>SUM(J353*6.32%)+J353</f>
        <v>124365.90193956865</v>
      </c>
      <c r="K354" s="263"/>
    </row>
    <row r="355" spans="2:11" ht="15.75" thickBot="1">
      <c r="B355" s="594"/>
      <c r="C355" s="595"/>
      <c r="D355" s="458"/>
      <c r="E355" s="457"/>
      <c r="F355" s="498"/>
      <c r="G355" s="498"/>
      <c r="H355" s="558" t="s">
        <v>9</v>
      </c>
      <c r="I355" s="559"/>
      <c r="J355" s="481">
        <f>SUM(J351:J354)</f>
        <v>454839.03389476863</v>
      </c>
      <c r="K355" s="316"/>
    </row>
    <row r="356" spans="2:11" ht="16.5" customHeight="1">
      <c r="B356" s="230"/>
      <c r="C356" s="230"/>
      <c r="D356" s="229"/>
      <c r="E356" s="218"/>
      <c r="F356" s="229"/>
      <c r="G356" s="229"/>
      <c r="H356" s="57"/>
      <c r="I356" s="57"/>
      <c r="J356" s="74"/>
      <c r="K356" s="13"/>
    </row>
    <row r="357" spans="2:11" ht="16.5" customHeight="1" thickBot="1">
      <c r="B357" s="199"/>
      <c r="C357" s="199"/>
      <c r="D357" s="197"/>
      <c r="E357" s="198"/>
      <c r="F357" s="197"/>
      <c r="G357" s="197"/>
      <c r="H357" s="200"/>
      <c r="I357" s="200"/>
      <c r="J357" s="8"/>
      <c r="K357" s="6"/>
    </row>
    <row r="358" spans="2:11" ht="15.75" customHeight="1" thickBot="1">
      <c r="B358" s="521" t="s">
        <v>489</v>
      </c>
      <c r="C358" s="522"/>
      <c r="D358" s="522"/>
      <c r="E358" s="522"/>
      <c r="F358" s="522"/>
      <c r="G358" s="522"/>
      <c r="H358" s="522"/>
      <c r="I358" s="522"/>
      <c r="J358" s="522"/>
      <c r="K358" s="523"/>
    </row>
    <row r="359" spans="2:11" ht="13.5" customHeight="1" thickBot="1">
      <c r="B359" s="211" t="s">
        <v>0</v>
      </c>
      <c r="C359" s="221"/>
      <c r="D359" s="280" t="s">
        <v>1</v>
      </c>
      <c r="E359" s="97" t="s">
        <v>2</v>
      </c>
      <c r="F359" s="499" t="s">
        <v>3</v>
      </c>
      <c r="G359" s="500"/>
      <c r="H359" s="23" t="s">
        <v>4</v>
      </c>
      <c r="I359" s="221" t="s">
        <v>103</v>
      </c>
      <c r="J359" s="23" t="s">
        <v>5</v>
      </c>
      <c r="K359" s="23" t="s">
        <v>6</v>
      </c>
    </row>
    <row r="360" spans="2:11" ht="15.75" thickBot="1">
      <c r="B360" s="519" t="s">
        <v>21</v>
      </c>
      <c r="C360" s="596"/>
      <c r="D360" s="236"/>
      <c r="E360" s="165"/>
      <c r="F360" s="536"/>
      <c r="G360" s="537"/>
      <c r="H360" s="165">
        <v>2018</v>
      </c>
      <c r="I360" s="254" t="s">
        <v>122</v>
      </c>
      <c r="J360" s="123">
        <v>91200</v>
      </c>
      <c r="K360" s="37"/>
    </row>
    <row r="361" spans="2:11" ht="15.75" thickBot="1">
      <c r="B361" s="524" t="s">
        <v>674</v>
      </c>
      <c r="C361" s="597"/>
      <c r="D361" s="219"/>
      <c r="E361" s="219" t="s">
        <v>22</v>
      </c>
      <c r="F361" s="532" t="s">
        <v>10</v>
      </c>
      <c r="G361" s="533"/>
      <c r="H361" s="219">
        <v>2019</v>
      </c>
      <c r="I361" s="254" t="s">
        <v>122</v>
      </c>
      <c r="J361" s="121">
        <f>J360*6.32%+(J360)</f>
        <v>96963.839999999997</v>
      </c>
      <c r="K361" s="38"/>
    </row>
    <row r="362" spans="2:11" ht="15.75" thickBot="1">
      <c r="B362" s="560"/>
      <c r="C362" s="598"/>
      <c r="D362" s="219" t="s">
        <v>8</v>
      </c>
      <c r="E362" s="219" t="s">
        <v>27</v>
      </c>
      <c r="F362" s="532"/>
      <c r="G362" s="533"/>
      <c r="H362" s="219">
        <v>2020</v>
      </c>
      <c r="I362" s="254" t="s">
        <v>122</v>
      </c>
      <c r="J362" s="121">
        <f>J361*6.32%+(J361)</f>
        <v>103091.954688</v>
      </c>
      <c r="K362" s="38"/>
    </row>
    <row r="363" spans="2:11" ht="15.75" thickBot="1">
      <c r="B363" s="599"/>
      <c r="C363" s="562"/>
      <c r="D363" s="261"/>
      <c r="E363" s="262"/>
      <c r="F363" s="293"/>
      <c r="G363" s="294"/>
      <c r="H363" s="168">
        <v>2021</v>
      </c>
      <c r="I363" s="254" t="s">
        <v>122</v>
      </c>
      <c r="J363" s="122">
        <f>J362*6.32%+(J362)</f>
        <v>109607.36622428159</v>
      </c>
      <c r="K363" s="42"/>
    </row>
    <row r="364" spans="2:11" ht="15.75" thickBot="1">
      <c r="B364" s="563"/>
      <c r="C364" s="564"/>
      <c r="D364" s="478"/>
      <c r="E364" s="480"/>
      <c r="F364" s="479"/>
      <c r="G364" s="479"/>
      <c r="H364" s="558" t="s">
        <v>9</v>
      </c>
      <c r="I364" s="559"/>
      <c r="J364" s="284">
        <f>SUM(J360:J363)</f>
        <v>400863.1609122816</v>
      </c>
      <c r="K364" s="43"/>
    </row>
    <row r="365" spans="2:11" ht="15.75" thickBot="1">
      <c r="B365" s="180"/>
      <c r="C365" s="180"/>
      <c r="D365" s="181"/>
      <c r="E365" s="181"/>
      <c r="F365" s="180"/>
      <c r="G365" s="180"/>
      <c r="H365" s="21"/>
      <c r="I365" s="21"/>
      <c r="J365" s="125"/>
      <c r="K365" s="6"/>
    </row>
    <row r="366" spans="2:11" ht="16.5" thickBot="1">
      <c r="B366" s="521" t="s">
        <v>489</v>
      </c>
      <c r="C366" s="522"/>
      <c r="D366" s="522"/>
      <c r="E366" s="522"/>
      <c r="F366" s="522"/>
      <c r="G366" s="522"/>
      <c r="H366" s="522"/>
      <c r="I366" s="522"/>
      <c r="J366" s="522"/>
      <c r="K366" s="523"/>
    </row>
    <row r="367" spans="2:11" ht="15.75" thickBot="1">
      <c r="B367" s="571" t="s">
        <v>101</v>
      </c>
      <c r="C367" s="611"/>
      <c r="D367" s="611"/>
      <c r="E367" s="611"/>
      <c r="F367" s="611"/>
      <c r="G367" s="611"/>
      <c r="H367" s="611"/>
      <c r="I367" s="611"/>
      <c r="J367" s="611"/>
      <c r="K367" s="572"/>
    </row>
    <row r="368" spans="2:11" ht="15.75" thickBot="1">
      <c r="B368" s="499" t="s">
        <v>0</v>
      </c>
      <c r="C368" s="500"/>
      <c r="D368" s="70" t="s">
        <v>1</v>
      </c>
      <c r="E368" s="97" t="s">
        <v>2</v>
      </c>
      <c r="F368" s="499" t="s">
        <v>3</v>
      </c>
      <c r="G368" s="500"/>
      <c r="H368" s="23" t="s">
        <v>4</v>
      </c>
      <c r="I368" s="221" t="s">
        <v>103</v>
      </c>
      <c r="J368" s="23" t="s">
        <v>5</v>
      </c>
      <c r="K368" s="23" t="s">
        <v>6</v>
      </c>
    </row>
    <row r="369" spans="2:11">
      <c r="B369" s="519" t="s">
        <v>120</v>
      </c>
      <c r="C369" s="520"/>
      <c r="D369" s="165"/>
      <c r="E369" s="165"/>
      <c r="F369" s="536"/>
      <c r="G369" s="537"/>
      <c r="H369" s="165">
        <v>2018</v>
      </c>
      <c r="I369" s="267">
        <v>16</v>
      </c>
      <c r="J369" s="268">
        <v>752251</v>
      </c>
      <c r="K369" s="37"/>
    </row>
    <row r="370" spans="2:11">
      <c r="B370" s="524" t="s">
        <v>490</v>
      </c>
      <c r="C370" s="525"/>
      <c r="D370" s="219"/>
      <c r="E370" s="219" t="s">
        <v>119</v>
      </c>
      <c r="F370" s="532" t="s">
        <v>10</v>
      </c>
      <c r="G370" s="533"/>
      <c r="H370" s="219">
        <v>2019</v>
      </c>
      <c r="I370" s="219">
        <v>17</v>
      </c>
      <c r="J370" s="292">
        <f>SUM(J369*6.32%)+J369</f>
        <v>799793.26320000004</v>
      </c>
      <c r="K370" s="38"/>
    </row>
    <row r="371" spans="2:11" ht="16.5" customHeight="1">
      <c r="B371" s="560"/>
      <c r="C371" s="533"/>
      <c r="D371" s="219" t="s">
        <v>8</v>
      </c>
      <c r="E371" s="219" t="s">
        <v>524</v>
      </c>
      <c r="F371" s="532"/>
      <c r="G371" s="533"/>
      <c r="H371" s="219">
        <v>2020</v>
      </c>
      <c r="I371" s="219">
        <v>18</v>
      </c>
      <c r="J371" s="292">
        <f>SUM(J370*6.32%)+J370</f>
        <v>850340.19743424002</v>
      </c>
      <c r="K371" s="38"/>
    </row>
    <row r="372" spans="2:11" ht="15.75" customHeight="1" thickBot="1">
      <c r="B372" s="575"/>
      <c r="C372" s="576"/>
      <c r="D372" s="255"/>
      <c r="E372" s="256"/>
      <c r="F372" s="534"/>
      <c r="G372" s="535"/>
      <c r="H372" s="256">
        <v>2021</v>
      </c>
      <c r="I372" s="256">
        <v>19</v>
      </c>
      <c r="J372" s="292">
        <f>SUM(J371*6.32%)+J371</f>
        <v>904081.69791208394</v>
      </c>
      <c r="K372" s="263"/>
    </row>
    <row r="373" spans="2:11" ht="15.75" thickBot="1">
      <c r="B373" s="499"/>
      <c r="C373" s="500"/>
      <c r="D373" s="458"/>
      <c r="E373" s="457"/>
      <c r="F373" s="498"/>
      <c r="G373" s="569"/>
      <c r="H373" s="574" t="s">
        <v>9</v>
      </c>
      <c r="I373" s="559"/>
      <c r="J373" s="476">
        <f>SUM(J369:J372)</f>
        <v>3306466.1585463239</v>
      </c>
      <c r="K373" s="266"/>
    </row>
    <row r="374" spans="2:11" ht="18.75" customHeight="1" thickBot="1">
      <c r="B374" s="68"/>
      <c r="C374" s="68"/>
      <c r="D374" s="67"/>
      <c r="E374" s="4"/>
      <c r="F374" s="67"/>
      <c r="G374" s="67"/>
      <c r="H374" s="21"/>
      <c r="I374" s="21"/>
      <c r="J374" s="8"/>
      <c r="K374" s="6"/>
    </row>
    <row r="375" spans="2:11" ht="19.5" customHeight="1" thickBot="1">
      <c r="B375" s="521" t="s">
        <v>354</v>
      </c>
      <c r="C375" s="522"/>
      <c r="D375" s="522"/>
      <c r="E375" s="522"/>
      <c r="F375" s="522"/>
      <c r="G375" s="522"/>
      <c r="H375" s="522"/>
      <c r="I375" s="522"/>
      <c r="J375" s="522"/>
      <c r="K375" s="523"/>
    </row>
    <row r="376" spans="2:11" ht="24.75" customHeight="1" thickBot="1">
      <c r="B376" s="211" t="s">
        <v>0</v>
      </c>
      <c r="C376" s="221"/>
      <c r="D376" s="70" t="s">
        <v>1</v>
      </c>
      <c r="E376" s="97" t="s">
        <v>2</v>
      </c>
      <c r="F376" s="499" t="s">
        <v>3</v>
      </c>
      <c r="G376" s="500"/>
      <c r="H376" s="23" t="s">
        <v>4</v>
      </c>
      <c r="I376" s="221" t="s">
        <v>103</v>
      </c>
      <c r="J376" s="23" t="s">
        <v>5</v>
      </c>
      <c r="K376" s="23" t="s">
        <v>6</v>
      </c>
    </row>
    <row r="377" spans="2:11" ht="15.75" thickBot="1">
      <c r="B377" s="519" t="s">
        <v>21</v>
      </c>
      <c r="C377" s="587"/>
      <c r="D377" s="202"/>
      <c r="E377" s="165"/>
      <c r="F377" s="536"/>
      <c r="G377" s="537"/>
      <c r="H377" s="165">
        <v>2018</v>
      </c>
      <c r="I377" s="254" t="s">
        <v>122</v>
      </c>
      <c r="J377" s="123">
        <v>130000</v>
      </c>
      <c r="K377" s="37"/>
    </row>
    <row r="378" spans="2:11" ht="15.75" thickBot="1">
      <c r="B378" s="524" t="s">
        <v>678</v>
      </c>
      <c r="C378" s="588"/>
      <c r="D378" s="204"/>
      <c r="E378" s="219" t="s">
        <v>22</v>
      </c>
      <c r="F378" s="532" t="s">
        <v>10</v>
      </c>
      <c r="G378" s="533"/>
      <c r="H378" s="219">
        <v>2019</v>
      </c>
      <c r="I378" s="254" t="s">
        <v>122</v>
      </c>
      <c r="J378" s="121">
        <f>J377*6.32%+(J377)</f>
        <v>138216</v>
      </c>
      <c r="K378" s="38"/>
    </row>
    <row r="379" spans="2:11" ht="15.75" customHeight="1" thickBot="1">
      <c r="B379" s="560"/>
      <c r="C379" s="533"/>
      <c r="D379" s="204" t="s">
        <v>8</v>
      </c>
      <c r="E379" s="219" t="s">
        <v>27</v>
      </c>
      <c r="F379" s="532"/>
      <c r="G379" s="533"/>
      <c r="H379" s="219">
        <v>2020</v>
      </c>
      <c r="I379" s="254" t="s">
        <v>122</v>
      </c>
      <c r="J379" s="121">
        <f>J378*6.32%+(J378)</f>
        <v>146951.2512</v>
      </c>
      <c r="K379" s="38"/>
    </row>
    <row r="380" spans="2:11" ht="15.75" thickBot="1">
      <c r="B380" s="561"/>
      <c r="C380" s="562"/>
      <c r="D380" s="261"/>
      <c r="E380" s="262"/>
      <c r="F380" s="293"/>
      <c r="G380" s="294"/>
      <c r="H380" s="168">
        <v>2021</v>
      </c>
      <c r="I380" s="254" t="s">
        <v>122</v>
      </c>
      <c r="J380" s="122">
        <f>J379*6.32%+(J379)</f>
        <v>156238.57027584</v>
      </c>
      <c r="K380" s="42"/>
    </row>
    <row r="381" spans="2:11" ht="15.75" thickBot="1">
      <c r="B381" s="563"/>
      <c r="C381" s="564"/>
      <c r="D381" s="478"/>
      <c r="E381" s="480"/>
      <c r="F381" s="479"/>
      <c r="G381" s="479"/>
      <c r="H381" s="558" t="s">
        <v>9</v>
      </c>
      <c r="I381" s="559"/>
      <c r="J381" s="284">
        <f>SUM(J377:J380)</f>
        <v>571405.82147583994</v>
      </c>
      <c r="K381" s="43"/>
    </row>
    <row r="382" spans="2:11" ht="15.75" thickBot="1">
      <c r="B382" s="230"/>
      <c r="C382" s="230"/>
      <c r="D382" s="229"/>
      <c r="E382" s="218"/>
      <c r="F382" s="229"/>
      <c r="G382" s="229"/>
      <c r="H382" s="57"/>
      <c r="I382" s="57"/>
      <c r="J382" s="74"/>
      <c r="K382" s="13"/>
    </row>
    <row r="383" spans="2:11" ht="15.75" customHeight="1" thickBot="1">
      <c r="B383" s="211" t="s">
        <v>0</v>
      </c>
      <c r="C383" s="221"/>
      <c r="D383" s="70" t="s">
        <v>1</v>
      </c>
      <c r="E383" s="97" t="s">
        <v>2</v>
      </c>
      <c r="F383" s="499" t="s">
        <v>3</v>
      </c>
      <c r="G383" s="500"/>
      <c r="H383" s="23" t="s">
        <v>4</v>
      </c>
      <c r="I383" s="221" t="s">
        <v>103</v>
      </c>
      <c r="J383" s="23" t="s">
        <v>5</v>
      </c>
      <c r="K383" s="23" t="s">
        <v>6</v>
      </c>
    </row>
    <row r="384" spans="2:11">
      <c r="B384" s="519" t="s">
        <v>120</v>
      </c>
      <c r="C384" s="520"/>
      <c r="D384" s="165"/>
      <c r="E384" s="165"/>
      <c r="F384" s="536"/>
      <c r="G384" s="537"/>
      <c r="H384" s="165">
        <v>2018</v>
      </c>
      <c r="I384" s="267">
        <v>33</v>
      </c>
      <c r="J384" s="268">
        <v>1326853</v>
      </c>
      <c r="K384" s="37"/>
    </row>
    <row r="385" spans="2:11">
      <c r="B385" s="524" t="s">
        <v>379</v>
      </c>
      <c r="C385" s="525"/>
      <c r="D385" s="219"/>
      <c r="E385" s="219" t="s">
        <v>119</v>
      </c>
      <c r="F385" s="532" t="s">
        <v>10</v>
      </c>
      <c r="G385" s="533"/>
      <c r="H385" s="219">
        <v>2019</v>
      </c>
      <c r="I385" s="219">
        <v>35</v>
      </c>
      <c r="J385" s="292">
        <f>SUM(J384*6.32%)+J384</f>
        <v>1410710.1096000001</v>
      </c>
      <c r="K385" s="38"/>
    </row>
    <row r="386" spans="2:11">
      <c r="B386" s="560"/>
      <c r="C386" s="533"/>
      <c r="D386" s="219" t="s">
        <v>8</v>
      </c>
      <c r="E386" s="219" t="s">
        <v>524</v>
      </c>
      <c r="F386" s="532"/>
      <c r="G386" s="533"/>
      <c r="H386" s="219">
        <v>2020</v>
      </c>
      <c r="I386" s="219">
        <v>37</v>
      </c>
      <c r="J386" s="292">
        <f>SUM(J385*6.32%)+J385</f>
        <v>1499866.9885267201</v>
      </c>
      <c r="K386" s="38"/>
    </row>
    <row r="387" spans="2:11" ht="15.75" thickBot="1">
      <c r="B387" s="575"/>
      <c r="C387" s="576"/>
      <c r="D387" s="255"/>
      <c r="E387" s="256"/>
      <c r="F387" s="534"/>
      <c r="G387" s="535"/>
      <c r="H387" s="256">
        <v>2021</v>
      </c>
      <c r="I387" s="256">
        <v>39</v>
      </c>
      <c r="J387" s="312">
        <f>SUM(J386*6.32%)+J386</f>
        <v>1594658.5822016089</v>
      </c>
      <c r="K387" s="263"/>
    </row>
    <row r="388" spans="2:11" ht="15.75" thickBot="1">
      <c r="B388" s="499"/>
      <c r="C388" s="500"/>
      <c r="D388" s="458"/>
      <c r="E388" s="457"/>
      <c r="F388" s="498"/>
      <c r="G388" s="498"/>
      <c r="H388" s="558" t="s">
        <v>9</v>
      </c>
      <c r="I388" s="559"/>
      <c r="J388" s="315">
        <f>SUM(J384:J387)</f>
        <v>5832088.68032833</v>
      </c>
      <c r="K388" s="316"/>
    </row>
    <row r="389" spans="2:11">
      <c r="B389" s="68"/>
      <c r="C389" s="68"/>
      <c r="D389" s="67"/>
      <c r="E389" s="4"/>
      <c r="F389" s="67"/>
      <c r="G389" s="67"/>
      <c r="H389" s="21"/>
      <c r="I389" s="21"/>
      <c r="J389" s="8"/>
      <c r="K389" s="6"/>
    </row>
    <row r="390" spans="2:11">
      <c r="B390" s="437"/>
      <c r="C390" s="437"/>
      <c r="D390" s="438"/>
      <c r="E390" s="441"/>
      <c r="F390" s="438"/>
      <c r="G390" s="438"/>
      <c r="H390" s="439"/>
      <c r="I390" s="439"/>
      <c r="J390" s="8"/>
      <c r="K390" s="6"/>
    </row>
    <row r="391" spans="2:11">
      <c r="B391" s="437"/>
      <c r="C391" s="437"/>
      <c r="D391" s="438"/>
      <c r="E391" s="441"/>
      <c r="F391" s="438"/>
      <c r="G391" s="438"/>
      <c r="H391" s="439"/>
      <c r="I391" s="439"/>
      <c r="J391" s="8"/>
      <c r="K391" s="6"/>
    </row>
    <row r="392" spans="2:11">
      <c r="B392" s="68"/>
      <c r="C392" s="68"/>
      <c r="D392" s="67"/>
      <c r="E392" s="4"/>
      <c r="F392" s="67"/>
      <c r="G392" s="67"/>
      <c r="H392" s="21"/>
      <c r="I392" s="21"/>
      <c r="J392" s="8"/>
      <c r="K392" s="6"/>
    </row>
    <row r="393" spans="2:11" ht="15.75" thickBot="1">
      <c r="B393" s="469"/>
      <c r="C393" s="469"/>
      <c r="D393" s="470"/>
      <c r="E393" s="472"/>
      <c r="F393" s="470"/>
      <c r="G393" s="470"/>
      <c r="H393" s="471"/>
      <c r="I393" s="471"/>
      <c r="J393" s="8"/>
      <c r="K393" s="6"/>
    </row>
    <row r="394" spans="2:11" ht="19.5" thickBot="1">
      <c r="B394" s="565" t="s">
        <v>116</v>
      </c>
      <c r="C394" s="566"/>
      <c r="D394" s="566"/>
      <c r="E394" s="566"/>
      <c r="F394" s="566"/>
      <c r="G394" s="566"/>
      <c r="H394" s="566"/>
      <c r="I394" s="566"/>
      <c r="J394" s="566"/>
      <c r="K394" s="567"/>
    </row>
    <row r="395" spans="2:11" ht="16.5" thickBot="1">
      <c r="B395" s="521" t="s">
        <v>340</v>
      </c>
      <c r="C395" s="522"/>
      <c r="D395" s="522"/>
      <c r="E395" s="522"/>
      <c r="F395" s="522"/>
      <c r="G395" s="522"/>
      <c r="H395" s="522"/>
      <c r="I395" s="522"/>
      <c r="J395" s="522"/>
      <c r="K395" s="523"/>
    </row>
    <row r="396" spans="2:11" ht="15.75" customHeight="1" thickBot="1">
      <c r="B396" s="605" t="s">
        <v>101</v>
      </c>
      <c r="C396" s="606"/>
      <c r="D396" s="606"/>
      <c r="E396" s="606"/>
      <c r="F396" s="606"/>
      <c r="G396" s="606"/>
      <c r="H396" s="606"/>
      <c r="I396" s="606"/>
      <c r="J396" s="606"/>
      <c r="K396" s="607"/>
    </row>
    <row r="397" spans="2:11" ht="15.75" thickBot="1">
      <c r="B397" s="114" t="s">
        <v>0</v>
      </c>
      <c r="C397" s="115"/>
      <c r="D397" s="45" t="s">
        <v>1</v>
      </c>
      <c r="E397" s="34" t="s">
        <v>2</v>
      </c>
      <c r="F397" s="514" t="s">
        <v>3</v>
      </c>
      <c r="G397" s="516"/>
      <c r="H397" s="24" t="s">
        <v>4</v>
      </c>
      <c r="I397" s="115" t="s">
        <v>103</v>
      </c>
      <c r="J397" s="23" t="s">
        <v>5</v>
      </c>
      <c r="K397" s="23" t="s">
        <v>6</v>
      </c>
    </row>
    <row r="398" spans="2:11" ht="15.75" thickBot="1">
      <c r="B398" s="428" t="s">
        <v>21</v>
      </c>
      <c r="C398" s="452"/>
      <c r="D398" s="433"/>
      <c r="E398" s="165"/>
      <c r="F398" s="301"/>
      <c r="G398" s="302"/>
      <c r="H398" s="165">
        <v>2018</v>
      </c>
      <c r="I398" s="254" t="s">
        <v>122</v>
      </c>
      <c r="J398" s="123">
        <v>124000</v>
      </c>
      <c r="K398" s="37"/>
    </row>
    <row r="399" spans="2:11" ht="15.75" thickBot="1">
      <c r="B399" s="426" t="s">
        <v>679</v>
      </c>
      <c r="C399" s="429"/>
      <c r="D399" s="423"/>
      <c r="E399" s="219" t="s">
        <v>22</v>
      </c>
      <c r="F399" s="532" t="s">
        <v>10</v>
      </c>
      <c r="G399" s="533"/>
      <c r="H399" s="219">
        <v>2019</v>
      </c>
      <c r="I399" s="254" t="s">
        <v>122</v>
      </c>
      <c r="J399" s="121">
        <f>J398*6.32%+(J398)</f>
        <v>131836.79999999999</v>
      </c>
      <c r="K399" s="38"/>
    </row>
    <row r="400" spans="2:11" ht="15.75" thickBot="1">
      <c r="B400" s="434"/>
      <c r="C400" s="453"/>
      <c r="D400" s="423" t="s">
        <v>8</v>
      </c>
      <c r="E400" s="219" t="s">
        <v>27</v>
      </c>
      <c r="F400" s="306"/>
      <c r="G400" s="305"/>
      <c r="H400" s="219">
        <v>2020</v>
      </c>
      <c r="I400" s="254" t="s">
        <v>122</v>
      </c>
      <c r="J400" s="121">
        <f>J399*6.32%+(J399)</f>
        <v>140168.88575999998</v>
      </c>
      <c r="K400" s="38"/>
    </row>
    <row r="401" spans="2:11" ht="15.75" thickBot="1">
      <c r="B401" s="431"/>
      <c r="C401" s="454"/>
      <c r="D401" s="455"/>
      <c r="E401" s="262"/>
      <c r="F401" s="293"/>
      <c r="G401" s="294"/>
      <c r="H401" s="168">
        <v>2021</v>
      </c>
      <c r="I401" s="254" t="s">
        <v>122</v>
      </c>
      <c r="J401" s="122">
        <f>J400*6.32%+(J400)</f>
        <v>149027.55934003196</v>
      </c>
      <c r="K401" s="42"/>
    </row>
    <row r="402" spans="2:11" ht="15.75" thickBot="1">
      <c r="B402" s="499"/>
      <c r="C402" s="500"/>
      <c r="D402" s="307"/>
      <c r="E402" s="212"/>
      <c r="F402" s="570"/>
      <c r="G402" s="569"/>
      <c r="H402" s="574" t="s">
        <v>9</v>
      </c>
      <c r="I402" s="559"/>
      <c r="J402" s="240">
        <f>SUM(J398:J401)</f>
        <v>545033.24510003196</v>
      </c>
      <c r="K402" s="43"/>
    </row>
    <row r="403" spans="2:11" ht="19.5" customHeight="1" thickBot="1">
      <c r="B403" s="230"/>
      <c r="C403" s="230"/>
      <c r="D403" s="229"/>
      <c r="E403" s="218"/>
      <c r="F403" s="229"/>
      <c r="G403" s="229"/>
      <c r="H403" s="57"/>
      <c r="I403" s="57"/>
      <c r="J403" s="74"/>
      <c r="K403" s="13"/>
    </row>
    <row r="404" spans="2:11" ht="15" customHeight="1" thickBot="1">
      <c r="B404" s="211" t="s">
        <v>0</v>
      </c>
      <c r="C404" s="221"/>
      <c r="D404" s="280" t="s">
        <v>1</v>
      </c>
      <c r="E404" s="97" t="s">
        <v>2</v>
      </c>
      <c r="F404" s="499" t="s">
        <v>3</v>
      </c>
      <c r="G404" s="500"/>
      <c r="H404" s="23" t="s">
        <v>4</v>
      </c>
      <c r="I404" s="221" t="s">
        <v>103</v>
      </c>
      <c r="J404" s="23" t="s">
        <v>5</v>
      </c>
      <c r="K404" s="23" t="s">
        <v>6</v>
      </c>
    </row>
    <row r="405" spans="2:11">
      <c r="B405" s="308" t="s">
        <v>120</v>
      </c>
      <c r="C405" s="309"/>
      <c r="D405" s="165"/>
      <c r="E405" s="165"/>
      <c r="F405" s="301"/>
      <c r="G405" s="310"/>
      <c r="H405" s="202">
        <v>2018</v>
      </c>
      <c r="I405" s="267">
        <v>7</v>
      </c>
      <c r="J405" s="268">
        <v>216310</v>
      </c>
      <c r="K405" s="37"/>
    </row>
    <row r="406" spans="2:11" ht="16.5" customHeight="1">
      <c r="B406" s="465" t="s">
        <v>491</v>
      </c>
      <c r="C406" s="466"/>
      <c r="D406" s="219"/>
      <c r="E406" s="219" t="s">
        <v>119</v>
      </c>
      <c r="F406" s="532" t="s">
        <v>10</v>
      </c>
      <c r="G406" s="533"/>
      <c r="H406" s="204">
        <v>2019</v>
      </c>
      <c r="I406" s="219">
        <v>8</v>
      </c>
      <c r="J406" s="292">
        <f>SUM(J405*6.32%)+J405</f>
        <v>229980.79200000002</v>
      </c>
      <c r="K406" s="38"/>
    </row>
    <row r="407" spans="2:11" ht="15.75" customHeight="1">
      <c r="B407" s="468"/>
      <c r="C407" s="467"/>
      <c r="D407" s="219" t="s">
        <v>8</v>
      </c>
      <c r="E407" s="219" t="s">
        <v>524</v>
      </c>
      <c r="F407" s="532"/>
      <c r="G407" s="533"/>
      <c r="H407" s="219">
        <v>2020</v>
      </c>
      <c r="I407" s="219">
        <v>9</v>
      </c>
      <c r="J407" s="292">
        <f>SUM(J406*6.32%)+J406</f>
        <v>244515.57805440002</v>
      </c>
      <c r="K407" s="38"/>
    </row>
    <row r="408" spans="2:11" ht="15.75" thickBot="1">
      <c r="B408" s="311"/>
      <c r="C408" s="230"/>
      <c r="D408" s="255"/>
      <c r="E408" s="256"/>
      <c r="F408" s="638"/>
      <c r="G408" s="639"/>
      <c r="H408" s="256">
        <v>2021</v>
      </c>
      <c r="I408" s="256">
        <v>10</v>
      </c>
      <c r="J408" s="312">
        <f>SUM(J407*6.32%)+J407</f>
        <v>259968.96258743809</v>
      </c>
      <c r="K408" s="263"/>
    </row>
    <row r="409" spans="2:11" ht="15.75" thickBot="1">
      <c r="B409" s="499"/>
      <c r="C409" s="500"/>
      <c r="D409" s="313"/>
      <c r="E409" s="314"/>
      <c r="F409" s="496"/>
      <c r="G409" s="497"/>
      <c r="H409" s="558" t="s">
        <v>9</v>
      </c>
      <c r="I409" s="559"/>
      <c r="J409" s="315">
        <f>SUM(J405:J408)</f>
        <v>950775.33264183812</v>
      </c>
      <c r="K409" s="316"/>
    </row>
    <row r="410" spans="2:11" ht="16.5" customHeight="1" thickBot="1"/>
    <row r="411" spans="2:11" ht="15.75" customHeight="1" thickBot="1">
      <c r="B411" s="521" t="s">
        <v>355</v>
      </c>
      <c r="C411" s="522"/>
      <c r="D411" s="522"/>
      <c r="E411" s="522"/>
      <c r="F411" s="522"/>
      <c r="G411" s="522"/>
      <c r="H411" s="522"/>
      <c r="I411" s="522"/>
      <c r="J411" s="522"/>
      <c r="K411" s="523"/>
    </row>
    <row r="412" spans="2:11" ht="13.5" customHeight="1" thickBot="1">
      <c r="B412" s="211" t="s">
        <v>0</v>
      </c>
      <c r="C412" s="221"/>
      <c r="D412" s="70" t="s">
        <v>1</v>
      </c>
      <c r="E412" s="97" t="s">
        <v>2</v>
      </c>
      <c r="F412" s="499" t="s">
        <v>3</v>
      </c>
      <c r="G412" s="500"/>
      <c r="H412" s="23" t="s">
        <v>4</v>
      </c>
      <c r="I412" s="221" t="s">
        <v>103</v>
      </c>
      <c r="J412" s="23" t="s">
        <v>5</v>
      </c>
      <c r="K412" s="23" t="s">
        <v>6</v>
      </c>
    </row>
    <row r="413" spans="2:11" ht="15.75" thickBot="1">
      <c r="B413" s="207" t="s">
        <v>21</v>
      </c>
      <c r="C413" s="456"/>
      <c r="D413" s="433"/>
      <c r="E413" s="165"/>
      <c r="F413" s="536"/>
      <c r="G413" s="537"/>
      <c r="H413" s="165">
        <v>2018</v>
      </c>
      <c r="I413" s="254" t="s">
        <v>122</v>
      </c>
      <c r="J413" s="123">
        <v>48400</v>
      </c>
      <c r="K413" s="37"/>
    </row>
    <row r="414" spans="2:11" ht="15.75" thickBot="1">
      <c r="B414" s="303" t="s">
        <v>680</v>
      </c>
      <c r="C414" s="430"/>
      <c r="D414" s="423"/>
      <c r="E414" s="219" t="s">
        <v>22</v>
      </c>
      <c r="F414" s="532" t="s">
        <v>10</v>
      </c>
      <c r="G414" s="533"/>
      <c r="H414" s="219">
        <v>2019</v>
      </c>
      <c r="I414" s="254" t="s">
        <v>122</v>
      </c>
      <c r="J414" s="121">
        <f>J413*6.32%+(J413)</f>
        <v>51458.879999999997</v>
      </c>
      <c r="K414" s="38"/>
    </row>
    <row r="415" spans="2:11" ht="15.75" thickBot="1">
      <c r="B415" s="560"/>
      <c r="C415" s="533"/>
      <c r="D415" s="204" t="s">
        <v>8</v>
      </c>
      <c r="E415" s="219" t="s">
        <v>27</v>
      </c>
      <c r="F415" s="532"/>
      <c r="G415" s="533"/>
      <c r="H415" s="219">
        <v>2020</v>
      </c>
      <c r="I415" s="254" t="s">
        <v>122</v>
      </c>
      <c r="J415" s="121">
        <f>J414*6.32%+(J414)</f>
        <v>54711.081215999999</v>
      </c>
      <c r="K415" s="38"/>
    </row>
    <row r="416" spans="2:11" ht="15.75" thickBot="1">
      <c r="B416" s="599"/>
      <c r="C416" s="562"/>
      <c r="D416" s="261"/>
      <c r="E416" s="262"/>
      <c r="F416" s="293"/>
      <c r="G416" s="294"/>
      <c r="H416" s="168">
        <v>2021</v>
      </c>
      <c r="I416" s="254" t="s">
        <v>122</v>
      </c>
      <c r="J416" s="122">
        <f>J415*6.32%+(J415)</f>
        <v>58168.8215488512</v>
      </c>
      <c r="K416" s="42"/>
    </row>
    <row r="417" spans="2:11" ht="15.75" thickBot="1">
      <c r="B417" s="563"/>
      <c r="C417" s="604"/>
      <c r="D417" s="264"/>
      <c r="E417" s="265"/>
      <c r="F417" s="295"/>
      <c r="G417" s="296"/>
      <c r="H417" s="574" t="s">
        <v>9</v>
      </c>
      <c r="I417" s="573"/>
      <c r="J417" s="240">
        <f>SUM(J413:J416)</f>
        <v>212738.7827648512</v>
      </c>
      <c r="K417" s="43"/>
    </row>
    <row r="418" spans="2:11" ht="15.75" customHeight="1" thickBot="1">
      <c r="B418" s="230"/>
      <c r="C418" s="230"/>
      <c r="D418" s="229"/>
      <c r="E418" s="218"/>
      <c r="F418" s="229"/>
      <c r="G418" s="229"/>
      <c r="H418" s="57"/>
      <c r="I418" s="57"/>
      <c r="J418" s="74"/>
      <c r="K418" s="13"/>
    </row>
    <row r="419" spans="2:11" ht="15" customHeight="1" thickBot="1">
      <c r="B419" s="211" t="s">
        <v>0</v>
      </c>
      <c r="C419" s="221"/>
      <c r="D419" s="280" t="s">
        <v>1</v>
      </c>
      <c r="E419" s="23" t="s">
        <v>2</v>
      </c>
      <c r="F419" s="499" t="s">
        <v>3</v>
      </c>
      <c r="G419" s="500"/>
      <c r="H419" s="23" t="s">
        <v>4</v>
      </c>
      <c r="I419" s="221" t="s">
        <v>103</v>
      </c>
      <c r="J419" s="23" t="s">
        <v>5</v>
      </c>
      <c r="K419" s="23" t="s">
        <v>6</v>
      </c>
    </row>
    <row r="420" spans="2:11">
      <c r="B420" s="317" t="s">
        <v>120</v>
      </c>
      <c r="C420" s="229"/>
      <c r="D420" s="236"/>
      <c r="E420" s="318"/>
      <c r="F420" s="536"/>
      <c r="G420" s="537"/>
      <c r="H420" s="165">
        <v>2018</v>
      </c>
      <c r="I420" s="267">
        <v>8</v>
      </c>
      <c r="J420" s="268">
        <v>224615</v>
      </c>
      <c r="K420" s="37"/>
    </row>
    <row r="421" spans="2:11">
      <c r="B421" s="303" t="s">
        <v>380</v>
      </c>
      <c r="C421" s="319"/>
      <c r="D421" s="219"/>
      <c r="E421" s="204" t="s">
        <v>119</v>
      </c>
      <c r="F421" s="532" t="s">
        <v>10</v>
      </c>
      <c r="G421" s="533"/>
      <c r="H421" s="219">
        <v>2019</v>
      </c>
      <c r="I421" s="219">
        <v>9</v>
      </c>
      <c r="J421" s="292">
        <f>SUM(J420*6.32%)+J420</f>
        <v>238810.66800000001</v>
      </c>
      <c r="K421" s="38"/>
    </row>
    <row r="422" spans="2:11">
      <c r="B422" s="304"/>
      <c r="C422" s="305"/>
      <c r="D422" s="219" t="s">
        <v>8</v>
      </c>
      <c r="E422" s="204" t="s">
        <v>524</v>
      </c>
      <c r="F422" s="532"/>
      <c r="G422" s="533"/>
      <c r="H422" s="219">
        <v>2020</v>
      </c>
      <c r="I422" s="219">
        <v>10</v>
      </c>
      <c r="J422" s="292">
        <f>SUM(J421*6.32%)+J421</f>
        <v>253903.50221760001</v>
      </c>
      <c r="K422" s="38"/>
    </row>
    <row r="423" spans="2:11" ht="15.75" thickBot="1">
      <c r="B423" s="320"/>
      <c r="C423" s="230"/>
      <c r="D423" s="213"/>
      <c r="E423" s="321"/>
      <c r="F423" s="534"/>
      <c r="G423" s="535"/>
      <c r="H423" s="256">
        <v>2021</v>
      </c>
      <c r="I423" s="256">
        <v>11</v>
      </c>
      <c r="J423" s="312">
        <f>SUM(J422*6.32%)+J422</f>
        <v>269950.20355775231</v>
      </c>
      <c r="K423" s="263"/>
    </row>
    <row r="424" spans="2:11" ht="15.75" thickBot="1">
      <c r="B424" s="499"/>
      <c r="C424" s="646"/>
      <c r="D424" s="322"/>
      <c r="E424" s="206"/>
      <c r="F424" s="570"/>
      <c r="G424" s="497"/>
      <c r="H424" s="558" t="s">
        <v>9</v>
      </c>
      <c r="I424" s="559"/>
      <c r="J424" s="315">
        <f>SUM(J420:J423)</f>
        <v>987279.37377535226</v>
      </c>
      <c r="K424" s="316"/>
    </row>
    <row r="425" spans="2:11">
      <c r="B425" s="68"/>
      <c r="C425" s="68"/>
      <c r="D425" s="67"/>
      <c r="E425" s="4"/>
      <c r="F425" s="67"/>
      <c r="G425" s="67"/>
      <c r="H425" s="21"/>
      <c r="I425" s="21"/>
      <c r="J425" s="8"/>
      <c r="K425" s="6"/>
    </row>
    <row r="426" spans="2:11">
      <c r="B426" s="68"/>
      <c r="C426" s="68"/>
      <c r="D426" s="67"/>
      <c r="E426" s="4"/>
      <c r="F426" s="67"/>
      <c r="G426" s="67"/>
      <c r="H426" s="21"/>
      <c r="I426" s="21"/>
      <c r="J426" s="8"/>
      <c r="K426" s="6"/>
    </row>
    <row r="427" spans="2:11">
      <c r="B427" s="68"/>
      <c r="C427" s="68"/>
      <c r="D427" s="67"/>
      <c r="E427" s="4"/>
      <c r="F427" s="67"/>
      <c r="G427" s="67"/>
      <c r="H427" s="21"/>
      <c r="I427" s="21"/>
      <c r="J427" s="8"/>
      <c r="K427" s="6"/>
    </row>
    <row r="428" spans="2:11" ht="15.75" thickBot="1">
      <c r="B428" s="68"/>
      <c r="C428" s="68"/>
      <c r="D428" s="67"/>
      <c r="E428" s="4"/>
      <c r="F428" s="67"/>
      <c r="G428" s="67"/>
      <c r="H428" s="21"/>
      <c r="I428" s="21"/>
      <c r="J428" s="8"/>
      <c r="K428" s="6"/>
    </row>
    <row r="429" spans="2:11" ht="19.5" thickBot="1">
      <c r="B429" s="644" t="s">
        <v>128</v>
      </c>
      <c r="C429" s="645"/>
      <c r="D429" s="645"/>
      <c r="E429" s="645"/>
      <c r="F429" s="645"/>
      <c r="G429" s="645"/>
      <c r="H429" s="645"/>
      <c r="I429" s="645"/>
      <c r="J429" s="645"/>
      <c r="K429" s="660"/>
    </row>
    <row r="430" spans="2:11" ht="15.75" customHeight="1" thickBot="1">
      <c r="B430" s="642" t="s">
        <v>247</v>
      </c>
      <c r="C430" s="643"/>
      <c r="D430" s="643"/>
      <c r="E430" s="643"/>
      <c r="F430" s="643"/>
      <c r="G430" s="643"/>
      <c r="H430" s="649"/>
      <c r="I430" s="102" t="s">
        <v>20</v>
      </c>
      <c r="J430" s="227">
        <f>J443+J450</f>
        <v>373611.49865728</v>
      </c>
      <c r="K430" s="228"/>
    </row>
    <row r="431" spans="2:11" ht="26.25" customHeight="1" thickBot="1">
      <c r="B431" s="542" t="s">
        <v>747</v>
      </c>
      <c r="C431" s="543"/>
      <c r="D431" s="543"/>
      <c r="E431" s="543"/>
      <c r="F431" s="543"/>
      <c r="G431" s="543"/>
      <c r="H431" s="543"/>
      <c r="I431" s="543"/>
      <c r="J431" s="543"/>
      <c r="K431" s="544"/>
    </row>
    <row r="432" spans="2:11" ht="15.75" thickBot="1">
      <c r="B432" s="545" t="s">
        <v>117</v>
      </c>
      <c r="C432" s="546"/>
      <c r="D432" s="546"/>
      <c r="E432" s="546"/>
      <c r="F432" s="546"/>
      <c r="G432" s="546"/>
      <c r="H432" s="546"/>
      <c r="I432" s="542" t="s">
        <v>497</v>
      </c>
      <c r="J432" s="543"/>
      <c r="K432" s="544"/>
    </row>
    <row r="433" spans="1:12" ht="15.75" thickBot="1">
      <c r="B433" s="71" t="s">
        <v>94</v>
      </c>
      <c r="C433" s="642" t="s">
        <v>95</v>
      </c>
      <c r="D433" s="643"/>
      <c r="E433" s="643"/>
      <c r="F433" s="643"/>
      <c r="G433" s="643"/>
      <c r="H433" s="649"/>
      <c r="I433" s="72" t="s">
        <v>97</v>
      </c>
      <c r="J433" s="132" t="s">
        <v>98</v>
      </c>
      <c r="K433" s="73" t="s">
        <v>99</v>
      </c>
    </row>
    <row r="434" spans="1:12" ht="15.75" thickBot="1">
      <c r="B434" s="71" t="s">
        <v>525</v>
      </c>
      <c r="C434" s="555" t="s">
        <v>526</v>
      </c>
      <c r="D434" s="556"/>
      <c r="E434" s="556"/>
      <c r="F434" s="556"/>
      <c r="G434" s="556"/>
      <c r="H434" s="557"/>
      <c r="I434" s="133">
        <v>42735</v>
      </c>
      <c r="J434" s="131">
        <v>0.89949999999999997</v>
      </c>
      <c r="K434" s="130">
        <v>0.95</v>
      </c>
    </row>
    <row r="435" spans="1:12" ht="15.75" thickBot="1">
      <c r="B435" s="68"/>
      <c r="C435" s="5"/>
      <c r="D435" s="5"/>
      <c r="E435" s="5"/>
      <c r="F435" s="5"/>
      <c r="G435" s="5"/>
      <c r="H435" s="5"/>
    </row>
    <row r="436" spans="1:12" ht="16.5" thickBot="1">
      <c r="B436" s="521" t="s">
        <v>327</v>
      </c>
      <c r="C436" s="522"/>
      <c r="D436" s="522"/>
      <c r="E436" s="522"/>
      <c r="F436" s="522"/>
      <c r="G436" s="522"/>
      <c r="H436" s="522"/>
      <c r="I436" s="522"/>
      <c r="J436" s="522"/>
      <c r="K436" s="523"/>
    </row>
    <row r="437" spans="1:12" ht="15.75" thickBot="1">
      <c r="B437" s="605" t="s">
        <v>101</v>
      </c>
      <c r="C437" s="606"/>
      <c r="D437" s="606"/>
      <c r="E437" s="606"/>
      <c r="F437" s="606"/>
      <c r="G437" s="606"/>
      <c r="H437" s="606"/>
      <c r="I437" s="606"/>
      <c r="J437" s="606"/>
      <c r="K437" s="607"/>
    </row>
    <row r="438" spans="1:12" ht="15.75" thickBot="1">
      <c r="B438" s="517" t="s">
        <v>0</v>
      </c>
      <c r="C438" s="518"/>
      <c r="D438" s="45" t="s">
        <v>1</v>
      </c>
      <c r="E438" s="34" t="s">
        <v>2</v>
      </c>
      <c r="F438" s="517" t="s">
        <v>3</v>
      </c>
      <c r="G438" s="518"/>
      <c r="H438" s="34" t="s">
        <v>4</v>
      </c>
      <c r="I438" s="32" t="s">
        <v>103</v>
      </c>
      <c r="J438" s="44" t="s">
        <v>5</v>
      </c>
      <c r="K438" s="44" t="s">
        <v>6</v>
      </c>
    </row>
    <row r="439" spans="1:12" ht="15.75" thickBot="1">
      <c r="B439" s="592" t="s">
        <v>129</v>
      </c>
      <c r="C439" s="507"/>
      <c r="D439" s="165"/>
      <c r="E439" s="165"/>
      <c r="F439" s="593"/>
      <c r="G439" s="593"/>
      <c r="H439" s="165">
        <v>2018</v>
      </c>
      <c r="I439" s="254" t="s">
        <v>122</v>
      </c>
      <c r="J439" s="123">
        <v>65000</v>
      </c>
      <c r="K439" s="323"/>
    </row>
    <row r="440" spans="1:12" ht="15.75" thickBot="1">
      <c r="B440" s="538" t="s">
        <v>393</v>
      </c>
      <c r="C440" s="539"/>
      <c r="D440" s="219"/>
      <c r="E440" s="219" t="s">
        <v>130</v>
      </c>
      <c r="F440" s="508" t="s">
        <v>10</v>
      </c>
      <c r="G440" s="508"/>
      <c r="H440" s="219">
        <v>2019</v>
      </c>
      <c r="I440" s="254" t="s">
        <v>122</v>
      </c>
      <c r="J440" s="121">
        <f>J439*6.32%+(J439)</f>
        <v>69108</v>
      </c>
      <c r="K440" s="38"/>
    </row>
    <row r="441" spans="1:12" ht="15.75" thickBot="1">
      <c r="B441" s="568"/>
      <c r="C441" s="526"/>
      <c r="D441" s="219" t="s">
        <v>8</v>
      </c>
      <c r="E441" s="219" t="s">
        <v>66</v>
      </c>
      <c r="F441" s="52"/>
      <c r="G441" s="52"/>
      <c r="H441" s="219">
        <v>2020</v>
      </c>
      <c r="I441" s="254" t="s">
        <v>122</v>
      </c>
      <c r="J441" s="121">
        <f>J440*6.32%+(J440)</f>
        <v>73475.625599999999</v>
      </c>
      <c r="K441" s="38"/>
    </row>
    <row r="442" spans="1:12" ht="15.75" thickBot="1">
      <c r="B442" s="509"/>
      <c r="C442" s="510"/>
      <c r="D442" s="255"/>
      <c r="E442" s="256" t="s">
        <v>48</v>
      </c>
      <c r="F442" s="511"/>
      <c r="G442" s="511"/>
      <c r="H442" s="168">
        <v>2021</v>
      </c>
      <c r="I442" s="291" t="s">
        <v>122</v>
      </c>
      <c r="J442" s="122">
        <f>J441*6.32%+(J441)</f>
        <v>78119.28513792</v>
      </c>
      <c r="K442" s="42"/>
    </row>
    <row r="443" spans="1:12" ht="15.75" thickBot="1">
      <c r="B443" s="512"/>
      <c r="C443" s="586"/>
      <c r="D443" s="169"/>
      <c r="E443" s="212"/>
      <c r="F443" s="578"/>
      <c r="G443" s="629"/>
      <c r="H443" s="686" t="s">
        <v>9</v>
      </c>
      <c r="I443" s="687"/>
      <c r="J443" s="240">
        <f>SUM(J439:J442)</f>
        <v>285702.91073791997</v>
      </c>
      <c r="K443" s="324"/>
    </row>
    <row r="444" spans="1:12" ht="15.75" thickBot="1">
      <c r="A444" s="33"/>
      <c r="B444" s="230"/>
      <c r="C444" s="230"/>
      <c r="D444" s="229"/>
      <c r="E444" s="218"/>
      <c r="F444" s="229"/>
      <c r="G444" s="229"/>
      <c r="H444" s="12"/>
      <c r="I444" s="12"/>
      <c r="J444" s="325"/>
      <c r="K444" s="58"/>
      <c r="L444" s="33"/>
    </row>
    <row r="445" spans="1:12" ht="15.75" thickBot="1">
      <c r="B445" s="499" t="s">
        <v>0</v>
      </c>
      <c r="C445" s="500"/>
      <c r="D445" s="280" t="s">
        <v>1</v>
      </c>
      <c r="E445" s="23" t="s">
        <v>2</v>
      </c>
      <c r="F445" s="499" t="s">
        <v>3</v>
      </c>
      <c r="G445" s="500"/>
      <c r="H445" s="23" t="s">
        <v>4</v>
      </c>
      <c r="I445" s="221" t="s">
        <v>103</v>
      </c>
      <c r="J445" s="23" t="s">
        <v>5</v>
      </c>
      <c r="K445" s="23" t="s">
        <v>6</v>
      </c>
    </row>
    <row r="446" spans="1:12" ht="15.75" thickBot="1">
      <c r="B446" s="584" t="s">
        <v>149</v>
      </c>
      <c r="C446" s="585"/>
      <c r="D446" s="236"/>
      <c r="E446" s="326"/>
      <c r="F446" s="326"/>
      <c r="G446" s="318"/>
      <c r="H446" s="318">
        <v>2018</v>
      </c>
      <c r="I446" s="237">
        <v>1</v>
      </c>
      <c r="J446" s="238">
        <v>20000</v>
      </c>
      <c r="K446" s="327"/>
    </row>
    <row r="447" spans="1:12" ht="15.75" thickBot="1">
      <c r="B447" s="524" t="s">
        <v>394</v>
      </c>
      <c r="C447" s="525"/>
      <c r="D447" s="219"/>
      <c r="E447" s="203" t="s">
        <v>150</v>
      </c>
      <c r="F447" s="532" t="s">
        <v>7</v>
      </c>
      <c r="G447" s="533"/>
      <c r="H447" s="204">
        <v>2019</v>
      </c>
      <c r="I447" s="36">
        <v>1</v>
      </c>
      <c r="J447" s="121">
        <f>J446*6.32%+(J446)</f>
        <v>21264</v>
      </c>
      <c r="K447" s="38"/>
    </row>
    <row r="448" spans="1:12" ht="15.75" thickBot="1">
      <c r="B448" s="560"/>
      <c r="C448" s="533"/>
      <c r="D448" s="219" t="s">
        <v>8</v>
      </c>
      <c r="E448" s="203" t="s">
        <v>151</v>
      </c>
      <c r="F448" s="203"/>
      <c r="G448" s="204"/>
      <c r="H448" s="204">
        <v>2020</v>
      </c>
      <c r="I448" s="36">
        <v>1</v>
      </c>
      <c r="J448" s="121">
        <f>J447*6.32%+(J447)</f>
        <v>22607.8848</v>
      </c>
      <c r="K448" s="38"/>
    </row>
    <row r="449" spans="2:11" ht="15.75" thickBot="1">
      <c r="B449" s="575"/>
      <c r="C449" s="576"/>
      <c r="D449" s="213"/>
      <c r="E449" s="328"/>
      <c r="F449" s="249"/>
      <c r="G449" s="329"/>
      <c r="H449" s="321">
        <v>2021</v>
      </c>
      <c r="I449" s="285">
        <v>1</v>
      </c>
      <c r="J449" s="122">
        <f>J448*6.32%+(J448)</f>
        <v>24036.703119360001</v>
      </c>
      <c r="K449" s="42"/>
    </row>
    <row r="450" spans="2:11" ht="15.75" thickBot="1">
      <c r="B450" s="499"/>
      <c r="C450" s="577"/>
      <c r="D450" s="169"/>
      <c r="E450" s="205"/>
      <c r="F450" s="252"/>
      <c r="G450" s="330"/>
      <c r="H450" s="636" t="s">
        <v>9</v>
      </c>
      <c r="I450" s="637"/>
      <c r="J450" s="240">
        <f>SUM(J446:J449)</f>
        <v>87908.587919359998</v>
      </c>
      <c r="K450" s="324"/>
    </row>
    <row r="451" spans="2:11">
      <c r="B451" s="68"/>
      <c r="C451" s="68"/>
      <c r="D451" s="67"/>
      <c r="E451" s="4"/>
      <c r="F451" s="67"/>
      <c r="G451" s="67"/>
      <c r="H451" s="3"/>
      <c r="I451" s="3"/>
      <c r="J451" s="14"/>
      <c r="K451" s="22"/>
    </row>
    <row r="452" spans="2:11">
      <c r="B452" s="59"/>
      <c r="C452" s="59"/>
      <c r="D452" s="60"/>
      <c r="E452" s="4"/>
      <c r="F452" s="60"/>
      <c r="G452" s="60"/>
      <c r="H452" s="3"/>
      <c r="I452" s="3"/>
      <c r="J452" s="14"/>
      <c r="K452" s="22"/>
    </row>
    <row r="453" spans="2:11">
      <c r="B453" s="2"/>
      <c r="C453" s="2"/>
      <c r="D453" s="1"/>
      <c r="E453" s="4"/>
      <c r="F453" s="1"/>
      <c r="G453" s="1"/>
      <c r="H453" s="3"/>
      <c r="I453" s="3"/>
      <c r="J453" s="14"/>
      <c r="K453" s="22"/>
    </row>
    <row r="454" spans="2:11">
      <c r="B454" s="68"/>
      <c r="C454" s="68"/>
      <c r="D454" s="67"/>
      <c r="E454" s="4"/>
      <c r="F454" s="67"/>
      <c r="G454" s="67"/>
      <c r="H454" s="3"/>
      <c r="I454" s="3"/>
      <c r="J454" s="14"/>
      <c r="K454" s="22"/>
    </row>
    <row r="455" spans="2:11">
      <c r="B455" s="68"/>
      <c r="C455" s="68"/>
      <c r="D455" s="67"/>
      <c r="E455" s="4"/>
      <c r="F455" s="67"/>
      <c r="G455" s="67"/>
      <c r="H455" s="3"/>
      <c r="I455" s="3"/>
      <c r="J455" s="14"/>
      <c r="K455" s="22"/>
    </row>
    <row r="456" spans="2:11">
      <c r="B456" s="68"/>
      <c r="C456" s="68"/>
      <c r="D456" s="67"/>
      <c r="E456" s="4"/>
      <c r="F456" s="67"/>
      <c r="G456" s="67"/>
      <c r="H456" s="3"/>
      <c r="I456" s="3"/>
      <c r="J456" s="14"/>
      <c r="K456" s="22"/>
    </row>
    <row r="457" spans="2:11">
      <c r="B457" s="68"/>
      <c r="C457" s="68"/>
      <c r="D457" s="67"/>
      <c r="E457" s="4"/>
      <c r="F457" s="67"/>
      <c r="G457" s="67"/>
      <c r="H457" s="3"/>
      <c r="I457" s="3"/>
      <c r="J457" s="14"/>
      <c r="K457" s="22"/>
    </row>
    <row r="458" spans="2:11">
      <c r="B458" s="68"/>
      <c r="C458" s="68"/>
      <c r="D458" s="67"/>
      <c r="E458" s="4"/>
      <c r="F458" s="67"/>
      <c r="G458" s="67"/>
      <c r="H458" s="3"/>
      <c r="I458" s="3"/>
      <c r="J458" s="14"/>
      <c r="K458" s="22"/>
    </row>
    <row r="459" spans="2:11">
      <c r="B459" s="68"/>
      <c r="C459" s="68"/>
      <c r="D459" s="67"/>
      <c r="E459" s="4"/>
      <c r="F459" s="67"/>
      <c r="G459" s="67"/>
      <c r="H459" s="3"/>
      <c r="I459" s="3"/>
      <c r="J459" s="14"/>
      <c r="K459" s="22"/>
    </row>
    <row r="460" spans="2:11">
      <c r="B460" s="68"/>
      <c r="C460" s="68"/>
      <c r="D460" s="67"/>
      <c r="E460" s="4"/>
      <c r="F460" s="67"/>
      <c r="G460" s="67"/>
      <c r="H460" s="3"/>
      <c r="I460" s="3"/>
      <c r="J460" s="14"/>
      <c r="K460" s="22"/>
    </row>
    <row r="461" spans="2:11">
      <c r="B461" s="68"/>
      <c r="C461" s="68"/>
      <c r="D461" s="192"/>
      <c r="E461" s="4"/>
      <c r="F461" s="192"/>
      <c r="G461" s="192"/>
      <c r="H461" s="3"/>
      <c r="I461" s="3"/>
      <c r="J461" s="14"/>
      <c r="K461" s="22"/>
    </row>
    <row r="462" spans="2:11">
      <c r="B462" s="68"/>
      <c r="C462" s="68"/>
      <c r="D462" s="192"/>
      <c r="E462" s="4"/>
      <c r="F462" s="192"/>
      <c r="G462" s="192"/>
      <c r="H462" s="3"/>
      <c r="I462" s="3"/>
      <c r="J462" s="14"/>
      <c r="K462" s="22"/>
    </row>
    <row r="463" spans="2:11" ht="15.75" thickBot="1">
      <c r="B463" s="68"/>
      <c r="C463" s="68"/>
      <c r="D463" s="67"/>
      <c r="E463" s="4"/>
      <c r="F463" s="67"/>
      <c r="G463" s="67"/>
      <c r="H463" s="3"/>
      <c r="I463" s="3"/>
      <c r="J463" s="14"/>
      <c r="K463" s="22"/>
    </row>
    <row r="464" spans="2:11" ht="21" customHeight="1" thickBot="1">
      <c r="B464" s="644" t="s">
        <v>131</v>
      </c>
      <c r="C464" s="645"/>
      <c r="D464" s="75"/>
      <c r="E464" s="75"/>
      <c r="F464" s="75"/>
      <c r="G464" s="75"/>
      <c r="H464" s="75"/>
      <c r="I464" s="75"/>
      <c r="J464" s="75"/>
      <c r="K464" s="76"/>
    </row>
    <row r="465" spans="2:11" ht="15.75" thickBot="1">
      <c r="B465" s="650" t="s">
        <v>247</v>
      </c>
      <c r="C465" s="580"/>
      <c r="D465" s="580"/>
      <c r="E465" s="580"/>
      <c r="F465" s="580"/>
      <c r="G465" s="579"/>
      <c r="H465" s="580"/>
      <c r="I465" s="102" t="s">
        <v>540</v>
      </c>
      <c r="J465" s="227">
        <f>J478+J485+J492</f>
        <v>1507632.2828170243</v>
      </c>
      <c r="K465" s="228"/>
    </row>
    <row r="466" spans="2:11" ht="19.5" customHeight="1" thickBot="1">
      <c r="B466" s="542" t="s">
        <v>748</v>
      </c>
      <c r="C466" s="543"/>
      <c r="D466" s="543"/>
      <c r="E466" s="543"/>
      <c r="F466" s="543"/>
      <c r="G466" s="543"/>
      <c r="H466" s="543"/>
      <c r="I466" s="543"/>
      <c r="J466" s="543"/>
      <c r="K466" s="544"/>
    </row>
    <row r="467" spans="2:11" ht="19.5" customHeight="1" thickBot="1">
      <c r="B467" s="545" t="s">
        <v>117</v>
      </c>
      <c r="C467" s="546"/>
      <c r="D467" s="546"/>
      <c r="E467" s="546"/>
      <c r="F467" s="546"/>
      <c r="G467" s="546"/>
      <c r="H467" s="546"/>
      <c r="I467" s="542" t="s">
        <v>244</v>
      </c>
      <c r="J467" s="543"/>
      <c r="K467" s="544"/>
    </row>
    <row r="468" spans="2:11" ht="15.75" customHeight="1" thickBot="1">
      <c r="B468" s="71" t="s">
        <v>94</v>
      </c>
      <c r="C468" s="642" t="s">
        <v>95</v>
      </c>
      <c r="D468" s="643"/>
      <c r="E468" s="643"/>
      <c r="F468" s="643"/>
      <c r="G468" s="643"/>
      <c r="H468" s="649"/>
      <c r="I468" s="72" t="s">
        <v>97</v>
      </c>
      <c r="J468" s="107" t="s">
        <v>98</v>
      </c>
      <c r="K468" s="108" t="s">
        <v>99</v>
      </c>
    </row>
    <row r="469" spans="2:11" ht="18" customHeight="1" thickBot="1">
      <c r="B469" s="71" t="s">
        <v>528</v>
      </c>
      <c r="C469" s="581" t="s">
        <v>530</v>
      </c>
      <c r="D469" s="556"/>
      <c r="E469" s="556"/>
      <c r="F469" s="556"/>
      <c r="G469" s="556"/>
      <c r="H469" s="557"/>
      <c r="I469" s="134" t="s">
        <v>527</v>
      </c>
      <c r="J469" s="135" t="s">
        <v>527</v>
      </c>
      <c r="K469" s="136" t="s">
        <v>527</v>
      </c>
    </row>
    <row r="470" spans="2:11" ht="15.75" thickBot="1">
      <c r="B470" s="9"/>
      <c r="C470" s="17"/>
      <c r="D470" s="17"/>
      <c r="E470" s="17"/>
      <c r="F470" s="17"/>
      <c r="G470" s="17"/>
      <c r="H470" s="17"/>
      <c r="I470" s="56"/>
      <c r="J470" s="17"/>
      <c r="K470" s="17"/>
    </row>
    <row r="471" spans="2:11" ht="16.5" customHeight="1" thickBot="1">
      <c r="B471" s="521" t="s">
        <v>327</v>
      </c>
      <c r="C471" s="522"/>
      <c r="D471" s="522"/>
      <c r="E471" s="522"/>
      <c r="F471" s="522"/>
      <c r="G471" s="522"/>
      <c r="H471" s="522"/>
      <c r="I471" s="522"/>
      <c r="J471" s="522"/>
      <c r="K471" s="523"/>
    </row>
    <row r="472" spans="2:11" ht="15.75" thickBot="1">
      <c r="B472" s="514" t="s">
        <v>101</v>
      </c>
      <c r="C472" s="515"/>
      <c r="D472" s="515"/>
      <c r="E472" s="515"/>
      <c r="F472" s="515"/>
      <c r="G472" s="515"/>
      <c r="H472" s="515"/>
      <c r="I472" s="515"/>
      <c r="J472" s="515"/>
      <c r="K472" s="516"/>
    </row>
    <row r="473" spans="2:11" ht="15.75" thickBot="1">
      <c r="B473" s="590" t="s">
        <v>0</v>
      </c>
      <c r="C473" s="591"/>
      <c r="D473" s="70" t="s">
        <v>1</v>
      </c>
      <c r="E473" s="97" t="s">
        <v>2</v>
      </c>
      <c r="F473" s="590" t="s">
        <v>3</v>
      </c>
      <c r="G473" s="591"/>
      <c r="H473" s="97" t="s">
        <v>4</v>
      </c>
      <c r="I473" s="225" t="s">
        <v>103</v>
      </c>
      <c r="J473" s="97" t="s">
        <v>5</v>
      </c>
      <c r="K473" s="97" t="s">
        <v>6</v>
      </c>
    </row>
    <row r="474" spans="2:11" ht="15.75" thickBot="1">
      <c r="B474" s="592" t="s">
        <v>132</v>
      </c>
      <c r="C474" s="507"/>
      <c r="D474" s="165"/>
      <c r="E474" s="165"/>
      <c r="F474" s="593"/>
      <c r="G474" s="593"/>
      <c r="H474" s="165">
        <v>2018</v>
      </c>
      <c r="I474" s="36">
        <v>1</v>
      </c>
      <c r="J474" s="123">
        <v>80000</v>
      </c>
      <c r="K474" s="323"/>
    </row>
    <row r="475" spans="2:11" ht="15.75" thickBot="1">
      <c r="B475" s="538" t="s">
        <v>531</v>
      </c>
      <c r="C475" s="539"/>
      <c r="D475" s="219"/>
      <c r="E475" s="219" t="s">
        <v>67</v>
      </c>
      <c r="F475" s="508" t="s">
        <v>7</v>
      </c>
      <c r="G475" s="508"/>
      <c r="H475" s="219">
        <v>2019</v>
      </c>
      <c r="I475" s="36">
        <v>1</v>
      </c>
      <c r="J475" s="121">
        <f>J474*6.32%+(J474)</f>
        <v>85056</v>
      </c>
      <c r="K475" s="38"/>
    </row>
    <row r="476" spans="2:11" ht="15.75" customHeight="1" thickBot="1">
      <c r="B476" s="568"/>
      <c r="C476" s="526"/>
      <c r="D476" s="219" t="s">
        <v>8</v>
      </c>
      <c r="E476" s="219" t="s">
        <v>133</v>
      </c>
      <c r="F476" s="52"/>
      <c r="G476" s="52"/>
      <c r="H476" s="219">
        <v>2020</v>
      </c>
      <c r="I476" s="36">
        <v>1</v>
      </c>
      <c r="J476" s="121">
        <f>J475*6.32%+(J475)</f>
        <v>90431.539199999999</v>
      </c>
      <c r="K476" s="38"/>
    </row>
    <row r="477" spans="2:11" ht="15.75" thickBot="1">
      <c r="B477" s="527"/>
      <c r="C477" s="528"/>
      <c r="D477" s="213"/>
      <c r="E477" s="168"/>
      <c r="F477" s="529"/>
      <c r="G477" s="529"/>
      <c r="H477" s="168">
        <v>2021</v>
      </c>
      <c r="I477" s="285">
        <v>1</v>
      </c>
      <c r="J477" s="122">
        <f>J476*6.32%+(J476)</f>
        <v>96146.812477440006</v>
      </c>
      <c r="K477" s="42"/>
    </row>
    <row r="478" spans="2:11" ht="15.75" thickBot="1">
      <c r="B478" s="512"/>
      <c r="C478" s="586"/>
      <c r="D478" s="169"/>
      <c r="E478" s="212"/>
      <c r="F478" s="578"/>
      <c r="G478" s="578"/>
      <c r="H478" s="583" t="s">
        <v>9</v>
      </c>
      <c r="I478" s="583"/>
      <c r="J478" s="240">
        <f>SUM(J474:J477)</f>
        <v>351634.35167743999</v>
      </c>
      <c r="K478" s="324"/>
    </row>
    <row r="479" spans="2:11" ht="15.75" thickBot="1">
      <c r="B479" s="230"/>
      <c r="C479" s="230"/>
      <c r="D479" s="229"/>
      <c r="E479" s="218"/>
      <c r="F479" s="229"/>
      <c r="G479" s="229"/>
      <c r="H479" s="12"/>
      <c r="I479" s="12"/>
      <c r="J479" s="331"/>
      <c r="K479" s="13"/>
    </row>
    <row r="480" spans="2:11" ht="15.75" thickBot="1">
      <c r="B480" s="590" t="s">
        <v>0</v>
      </c>
      <c r="C480" s="591"/>
      <c r="D480" s="70" t="s">
        <v>1</v>
      </c>
      <c r="E480" s="97" t="s">
        <v>2</v>
      </c>
      <c r="F480" s="590" t="s">
        <v>3</v>
      </c>
      <c r="G480" s="591"/>
      <c r="H480" s="97" t="s">
        <v>4</v>
      </c>
      <c r="I480" s="225" t="s">
        <v>103</v>
      </c>
      <c r="J480" s="97" t="s">
        <v>5</v>
      </c>
      <c r="K480" s="97" t="s">
        <v>6</v>
      </c>
    </row>
    <row r="481" spans="2:11" ht="15.75" thickBot="1">
      <c r="B481" s="592" t="s">
        <v>68</v>
      </c>
      <c r="C481" s="507"/>
      <c r="D481" s="165"/>
      <c r="E481" s="165"/>
      <c r="F481" s="593"/>
      <c r="G481" s="593"/>
      <c r="H481" s="165">
        <v>2018</v>
      </c>
      <c r="I481" s="36">
        <v>1</v>
      </c>
      <c r="J481" s="123">
        <v>20000</v>
      </c>
      <c r="K481" s="37"/>
    </row>
    <row r="482" spans="2:11" ht="15.75" thickBot="1">
      <c r="B482" s="538" t="s">
        <v>532</v>
      </c>
      <c r="C482" s="539"/>
      <c r="D482" s="219"/>
      <c r="E482" s="219" t="s">
        <v>69</v>
      </c>
      <c r="F482" s="508" t="s">
        <v>7</v>
      </c>
      <c r="G482" s="508"/>
      <c r="H482" s="219">
        <v>2019</v>
      </c>
      <c r="I482" s="36">
        <v>1</v>
      </c>
      <c r="J482" s="121">
        <f>J481*6.32%+(J481)</f>
        <v>21264</v>
      </c>
      <c r="K482" s="38"/>
    </row>
    <row r="483" spans="2:11" ht="15.75" thickBot="1">
      <c r="B483" s="568"/>
      <c r="C483" s="526"/>
      <c r="D483" s="219" t="s">
        <v>8</v>
      </c>
      <c r="E483" s="219" t="s">
        <v>70</v>
      </c>
      <c r="F483" s="52"/>
      <c r="G483" s="52"/>
      <c r="H483" s="219">
        <v>2020</v>
      </c>
      <c r="I483" s="36">
        <v>1</v>
      </c>
      <c r="J483" s="121">
        <f>J482*6.32%+(J482)</f>
        <v>22607.8848</v>
      </c>
      <c r="K483" s="38"/>
    </row>
    <row r="484" spans="2:11" ht="15.75" thickBot="1">
      <c r="B484" s="527"/>
      <c r="C484" s="528"/>
      <c r="D484" s="213"/>
      <c r="E484" s="168"/>
      <c r="F484" s="529"/>
      <c r="G484" s="529"/>
      <c r="H484" s="168">
        <v>2021</v>
      </c>
      <c r="I484" s="285">
        <v>1</v>
      </c>
      <c r="J484" s="122">
        <f>J483*6.32%+(J483)</f>
        <v>24036.703119360001</v>
      </c>
      <c r="K484" s="42"/>
    </row>
    <row r="485" spans="2:11" ht="15.75" thickBot="1">
      <c r="B485" s="512"/>
      <c r="C485" s="586"/>
      <c r="D485" s="169"/>
      <c r="E485" s="212"/>
      <c r="F485" s="578"/>
      <c r="G485" s="578"/>
      <c r="H485" s="583" t="s">
        <v>9</v>
      </c>
      <c r="I485" s="583"/>
      <c r="J485" s="240">
        <f>SUM(J481:J484)</f>
        <v>87908.587919359998</v>
      </c>
      <c r="K485" s="43"/>
    </row>
    <row r="486" spans="2:11" ht="15.75" thickBot="1">
      <c r="B486" s="230"/>
      <c r="C486" s="230"/>
      <c r="D486" s="229"/>
      <c r="E486" s="218"/>
      <c r="F486" s="229"/>
      <c r="G486" s="229"/>
      <c r="H486" s="12"/>
      <c r="I486" s="12"/>
      <c r="J486" s="279"/>
      <c r="K486" s="13"/>
    </row>
    <row r="487" spans="2:11" ht="15.75" thickBot="1">
      <c r="B487" s="590" t="s">
        <v>0</v>
      </c>
      <c r="C487" s="591"/>
      <c r="D487" s="70" t="s">
        <v>1</v>
      </c>
      <c r="E487" s="97" t="s">
        <v>2</v>
      </c>
      <c r="F487" s="590" t="s">
        <v>3</v>
      </c>
      <c r="G487" s="591"/>
      <c r="H487" s="97" t="s">
        <v>4</v>
      </c>
      <c r="I487" s="225" t="s">
        <v>103</v>
      </c>
      <c r="J487" s="97" t="s">
        <v>5</v>
      </c>
      <c r="K487" s="97" t="s">
        <v>6</v>
      </c>
    </row>
    <row r="488" spans="2:11" ht="15.75" thickBot="1">
      <c r="B488" s="592" t="s">
        <v>152</v>
      </c>
      <c r="C488" s="507"/>
      <c r="D488" s="165"/>
      <c r="E488" s="165"/>
      <c r="F488" s="593"/>
      <c r="G488" s="593"/>
      <c r="H488" s="165">
        <v>2018</v>
      </c>
      <c r="I488" s="36">
        <v>1</v>
      </c>
      <c r="J488" s="123">
        <v>243000</v>
      </c>
      <c r="K488" s="37"/>
    </row>
    <row r="489" spans="2:11" ht="15.75" thickBot="1">
      <c r="B489" s="538" t="s">
        <v>533</v>
      </c>
      <c r="C489" s="539"/>
      <c r="D489" s="219"/>
      <c r="E489" s="219" t="s">
        <v>69</v>
      </c>
      <c r="F489" s="508" t="s">
        <v>7</v>
      </c>
      <c r="G489" s="508"/>
      <c r="H489" s="219">
        <v>2019</v>
      </c>
      <c r="I489" s="36">
        <v>1</v>
      </c>
      <c r="J489" s="121">
        <f>J488*6.32%+(J488)</f>
        <v>258357.6</v>
      </c>
      <c r="K489" s="38"/>
    </row>
    <row r="490" spans="2:11" ht="15.75" thickBot="1">
      <c r="B490" s="568"/>
      <c r="C490" s="526"/>
      <c r="D490" s="219" t="s">
        <v>8</v>
      </c>
      <c r="E490" s="219" t="s">
        <v>70</v>
      </c>
      <c r="F490" s="52"/>
      <c r="G490" s="52"/>
      <c r="H490" s="219">
        <v>2020</v>
      </c>
      <c r="I490" s="36">
        <v>1</v>
      </c>
      <c r="J490" s="121">
        <f>J489*6.32%+(J489)</f>
        <v>274685.80031999998</v>
      </c>
      <c r="K490" s="38"/>
    </row>
    <row r="491" spans="2:11" ht="15.75" thickBot="1">
      <c r="B491" s="527"/>
      <c r="C491" s="528"/>
      <c r="D491" s="213"/>
      <c r="E491" s="168"/>
      <c r="F491" s="529"/>
      <c r="G491" s="529"/>
      <c r="H491" s="168">
        <v>2021</v>
      </c>
      <c r="I491" s="285">
        <v>1</v>
      </c>
      <c r="J491" s="122">
        <f>J490*6.32%+(J490)</f>
        <v>292045.94290022401</v>
      </c>
      <c r="K491" s="42"/>
    </row>
    <row r="492" spans="2:11" ht="15.75" thickBot="1">
      <c r="B492" s="512"/>
      <c r="C492" s="586"/>
      <c r="D492" s="169"/>
      <c r="E492" s="212"/>
      <c r="F492" s="578"/>
      <c r="G492" s="578"/>
      <c r="H492" s="583" t="s">
        <v>9</v>
      </c>
      <c r="I492" s="583"/>
      <c r="J492" s="240">
        <f>SUM(J488:J491)</f>
        <v>1068089.3432202241</v>
      </c>
      <c r="K492" s="43"/>
    </row>
    <row r="493" spans="2:11">
      <c r="B493" s="230"/>
      <c r="C493" s="230"/>
      <c r="D493" s="229"/>
      <c r="E493" s="218"/>
      <c r="F493" s="229"/>
      <c r="G493" s="229"/>
      <c r="H493" s="12"/>
      <c r="I493" s="12"/>
      <c r="J493" s="279"/>
      <c r="K493" s="13"/>
    </row>
    <row r="494" spans="2:11">
      <c r="B494" s="68"/>
      <c r="C494" s="68"/>
      <c r="D494" s="67"/>
      <c r="E494" s="4"/>
      <c r="F494" s="67"/>
      <c r="G494" s="67"/>
      <c r="H494" s="3"/>
      <c r="I494" s="3"/>
      <c r="J494" s="20"/>
      <c r="K494" s="6"/>
    </row>
    <row r="495" spans="2:11">
      <c r="B495" s="68"/>
      <c r="C495" s="68"/>
      <c r="D495" s="67"/>
      <c r="E495" s="4"/>
      <c r="F495" s="67"/>
      <c r="G495" s="67"/>
      <c r="H495" s="3"/>
      <c r="I495" s="3"/>
      <c r="J495" s="20"/>
      <c r="K495" s="6"/>
    </row>
    <row r="496" spans="2:11">
      <c r="B496" s="68"/>
      <c r="C496" s="68"/>
      <c r="D496" s="67"/>
      <c r="E496" s="4"/>
      <c r="F496" s="67"/>
      <c r="G496" s="67"/>
      <c r="H496" s="3"/>
      <c r="I496" s="3"/>
      <c r="J496" s="20"/>
      <c r="K496" s="6"/>
    </row>
    <row r="497" spans="1:11" ht="15.75" thickBot="1">
      <c r="B497" s="226"/>
      <c r="C497" s="226"/>
      <c r="D497" s="222"/>
      <c r="E497" s="223"/>
      <c r="F497" s="222"/>
      <c r="G497" s="222"/>
      <c r="H497" s="3"/>
      <c r="I497" s="3"/>
      <c r="J497" s="20"/>
      <c r="K497" s="6"/>
    </row>
    <row r="498" spans="1:11" ht="21.75" customHeight="1" thickBot="1">
      <c r="B498" s="644" t="s">
        <v>134</v>
      </c>
      <c r="C498" s="645"/>
      <c r="D498" s="645"/>
      <c r="E498" s="645"/>
      <c r="F498" s="645"/>
      <c r="G498" s="645"/>
      <c r="H498" s="75"/>
      <c r="I498" s="75"/>
      <c r="J498" s="75"/>
      <c r="K498" s="76"/>
    </row>
    <row r="499" spans="1:11" ht="15.75" thickBot="1">
      <c r="B499" s="650" t="s">
        <v>270</v>
      </c>
      <c r="C499" s="580"/>
      <c r="D499" s="580"/>
      <c r="E499" s="580"/>
      <c r="F499" s="580"/>
      <c r="G499" s="579"/>
      <c r="H499" s="580"/>
      <c r="I499" s="102" t="s">
        <v>540</v>
      </c>
      <c r="J499" s="227">
        <f>J512</f>
        <v>84392.244402585595</v>
      </c>
      <c r="K499" s="228"/>
    </row>
    <row r="500" spans="1:11" ht="15.75" customHeight="1" thickBot="1">
      <c r="B500" s="542" t="s">
        <v>749</v>
      </c>
      <c r="C500" s="543"/>
      <c r="D500" s="543"/>
      <c r="E500" s="543"/>
      <c r="F500" s="543"/>
      <c r="G500" s="543"/>
      <c r="H500" s="543"/>
      <c r="I500" s="543"/>
      <c r="J500" s="543"/>
      <c r="K500" s="544"/>
    </row>
    <row r="501" spans="1:11" ht="15.75" customHeight="1" thickBot="1">
      <c r="B501" s="545" t="s">
        <v>117</v>
      </c>
      <c r="C501" s="546"/>
      <c r="D501" s="546"/>
      <c r="E501" s="546"/>
      <c r="F501" s="546"/>
      <c r="G501" s="546"/>
      <c r="H501" s="546"/>
      <c r="I501" s="542" t="s">
        <v>720</v>
      </c>
      <c r="J501" s="543"/>
      <c r="K501" s="544"/>
    </row>
    <row r="502" spans="1:11" ht="15.75" customHeight="1" thickBot="1">
      <c r="B502" s="71" t="s">
        <v>94</v>
      </c>
      <c r="C502" s="642" t="s">
        <v>95</v>
      </c>
      <c r="D502" s="643"/>
      <c r="E502" s="643"/>
      <c r="F502" s="643"/>
      <c r="G502" s="643"/>
      <c r="H502" s="649"/>
      <c r="I502" s="72" t="s">
        <v>97</v>
      </c>
      <c r="J502" s="107" t="s">
        <v>98</v>
      </c>
      <c r="K502" s="108" t="s">
        <v>99</v>
      </c>
    </row>
    <row r="503" spans="1:11" ht="19.5" customHeight="1" thickBot="1">
      <c r="B503" s="71" t="s">
        <v>528</v>
      </c>
      <c r="C503" s="581" t="s">
        <v>530</v>
      </c>
      <c r="D503" s="556"/>
      <c r="E503" s="556"/>
      <c r="F503" s="556"/>
      <c r="G503" s="556"/>
      <c r="H503" s="557"/>
      <c r="I503" s="134" t="s">
        <v>527</v>
      </c>
      <c r="J503" s="135" t="s">
        <v>527</v>
      </c>
      <c r="K503" s="136" t="s">
        <v>527</v>
      </c>
    </row>
    <row r="504" spans="1:11" ht="15.75" thickBot="1">
      <c r="B504" s="9"/>
      <c r="C504" s="17"/>
      <c r="D504" s="17"/>
      <c r="E504" s="17"/>
      <c r="F504" s="17"/>
      <c r="G504" s="17"/>
      <c r="H504" s="17"/>
      <c r="I504" s="56"/>
      <c r="J504" s="17"/>
      <c r="K504" s="17"/>
    </row>
    <row r="505" spans="1:11" ht="18.75" customHeight="1" thickBot="1">
      <c r="B505" s="521" t="s">
        <v>328</v>
      </c>
      <c r="C505" s="522"/>
      <c r="D505" s="522"/>
      <c r="E505" s="522"/>
      <c r="F505" s="522"/>
      <c r="G505" s="522"/>
      <c r="H505" s="522"/>
      <c r="I505" s="522"/>
      <c r="J505" s="522"/>
      <c r="K505" s="523"/>
    </row>
    <row r="506" spans="1:11" ht="15.75" thickBot="1">
      <c r="B506" s="499" t="s">
        <v>101</v>
      </c>
      <c r="C506" s="646"/>
      <c r="D506" s="646"/>
      <c r="E506" s="646"/>
      <c r="F506" s="646"/>
      <c r="G506" s="646"/>
      <c r="H506" s="646"/>
      <c r="I506" s="646"/>
      <c r="J506" s="646"/>
      <c r="K506" s="500"/>
    </row>
    <row r="507" spans="1:11" ht="15.75" thickBot="1">
      <c r="B507" s="590" t="s">
        <v>0</v>
      </c>
      <c r="C507" s="591"/>
      <c r="D507" s="70" t="s">
        <v>1</v>
      </c>
      <c r="E507" s="97" t="s">
        <v>2</v>
      </c>
      <c r="F507" s="590" t="s">
        <v>3</v>
      </c>
      <c r="G507" s="591"/>
      <c r="H507" s="97" t="s">
        <v>4</v>
      </c>
      <c r="I507" s="225" t="s">
        <v>103</v>
      </c>
      <c r="J507" s="97" t="s">
        <v>5</v>
      </c>
      <c r="K507" s="97" t="s">
        <v>6</v>
      </c>
    </row>
    <row r="508" spans="1:11" s="52" customFormat="1" ht="15.75" thickBot="1">
      <c r="A508"/>
      <c r="B508" s="592" t="s">
        <v>135</v>
      </c>
      <c r="C508" s="507"/>
      <c r="D508" s="165"/>
      <c r="E508" s="165"/>
      <c r="F508" s="593"/>
      <c r="G508" s="593"/>
      <c r="H508" s="165">
        <v>2018</v>
      </c>
      <c r="I508" s="254" t="s">
        <v>122</v>
      </c>
      <c r="J508" s="123">
        <v>19200</v>
      </c>
      <c r="K508" s="37"/>
    </row>
    <row r="509" spans="1:11" ht="15.75" thickBot="1">
      <c r="A509" s="52"/>
      <c r="B509" s="538" t="s">
        <v>395</v>
      </c>
      <c r="C509" s="539"/>
      <c r="D509" s="219"/>
      <c r="E509" s="219" t="s">
        <v>10</v>
      </c>
      <c r="F509" s="508" t="s">
        <v>10</v>
      </c>
      <c r="G509" s="508"/>
      <c r="H509" s="219">
        <v>2019</v>
      </c>
      <c r="I509" s="254" t="s">
        <v>122</v>
      </c>
      <c r="J509" s="121">
        <f>J508*6.32%+(J508)</f>
        <v>20413.439999999999</v>
      </c>
      <c r="K509" s="38"/>
    </row>
    <row r="510" spans="1:11" ht="15.75" thickBot="1">
      <c r="B510" s="568"/>
      <c r="C510" s="526"/>
      <c r="D510" s="219" t="s">
        <v>8</v>
      </c>
      <c r="E510" s="219" t="s">
        <v>27</v>
      </c>
      <c r="F510" s="508"/>
      <c r="G510" s="508"/>
      <c r="H510" s="219">
        <v>2020</v>
      </c>
      <c r="I510" s="254" t="s">
        <v>122</v>
      </c>
      <c r="J510" s="121">
        <f>J509*6.32%+(J509)</f>
        <v>21703.569407999999</v>
      </c>
      <c r="K510" s="38"/>
    </row>
    <row r="511" spans="1:11" ht="15.75" thickBot="1">
      <c r="B511" s="509"/>
      <c r="C511" s="510"/>
      <c r="D511" s="255"/>
      <c r="E511" s="256"/>
      <c r="F511" s="511"/>
      <c r="G511" s="511"/>
      <c r="H511" s="168">
        <v>2021</v>
      </c>
      <c r="I511" s="291" t="s">
        <v>122</v>
      </c>
      <c r="J511" s="122">
        <f>J510*6.32%+(J510)</f>
        <v>23075.2349945856</v>
      </c>
      <c r="K511" s="263"/>
    </row>
    <row r="512" spans="1:11" ht="15.75" thickBot="1">
      <c r="B512" s="540"/>
      <c r="C512" s="640"/>
      <c r="D512" s="282"/>
      <c r="E512" s="283"/>
      <c r="F512" s="641"/>
      <c r="G512" s="652"/>
      <c r="H512" s="582" t="s">
        <v>9</v>
      </c>
      <c r="I512" s="653"/>
      <c r="J512" s="284">
        <f>SUM(J508:J511)</f>
        <v>84392.244402585595</v>
      </c>
      <c r="K512" s="266"/>
    </row>
    <row r="513" spans="2:11">
      <c r="B513" s="63"/>
      <c r="C513" s="63"/>
      <c r="D513" s="62"/>
      <c r="E513" s="4"/>
      <c r="F513" s="62"/>
      <c r="G513" s="62"/>
      <c r="H513" s="21"/>
      <c r="I513" s="21"/>
      <c r="J513" s="25"/>
      <c r="K513" s="6"/>
    </row>
    <row r="514" spans="2:11">
      <c r="B514" s="63"/>
      <c r="C514" s="63"/>
      <c r="D514" s="62"/>
      <c r="E514" s="4"/>
      <c r="F514" s="62"/>
      <c r="G514" s="62"/>
      <c r="H514" s="21"/>
      <c r="I514" s="21"/>
      <c r="J514" s="25"/>
      <c r="K514" s="6"/>
    </row>
    <row r="515" spans="2:11">
      <c r="B515" s="63"/>
      <c r="C515" s="63"/>
      <c r="D515" s="62"/>
      <c r="E515" s="4"/>
      <c r="F515" s="62"/>
      <c r="G515" s="62"/>
      <c r="H515" s="21"/>
      <c r="I515" s="21"/>
      <c r="J515" s="25"/>
      <c r="K515" s="6"/>
    </row>
    <row r="516" spans="2:11">
      <c r="B516" s="2"/>
      <c r="C516" s="2"/>
      <c r="D516" s="1"/>
      <c r="E516" s="4"/>
      <c r="F516" s="1"/>
      <c r="G516" s="1"/>
      <c r="H516" s="21"/>
      <c r="I516" s="21"/>
      <c r="J516" s="25"/>
      <c r="K516" s="6"/>
    </row>
    <row r="517" spans="2:11">
      <c r="B517" s="2"/>
      <c r="C517" s="2"/>
      <c r="D517" s="1"/>
      <c r="E517" s="4"/>
      <c r="F517" s="1"/>
      <c r="G517" s="1"/>
      <c r="H517" s="21"/>
      <c r="I517" s="21"/>
      <c r="J517" s="25"/>
      <c r="K517" s="6"/>
    </row>
    <row r="518" spans="2:11">
      <c r="B518" s="2"/>
      <c r="C518" s="2"/>
      <c r="D518" s="1"/>
      <c r="E518" s="4"/>
      <c r="F518" s="1"/>
      <c r="G518" s="1"/>
      <c r="H518" s="21"/>
      <c r="I518" s="21"/>
      <c r="J518" s="25"/>
      <c r="K518" s="6"/>
    </row>
    <row r="519" spans="2:11" ht="15" customHeight="1">
      <c r="B519" s="2"/>
      <c r="C519" s="2"/>
      <c r="D519" s="1"/>
      <c r="E519" s="4"/>
      <c r="F519" s="1"/>
      <c r="G519" s="1"/>
      <c r="H519" s="3"/>
      <c r="I519" s="3"/>
      <c r="J519" s="14"/>
      <c r="K519" s="6"/>
    </row>
    <row r="520" spans="2:11">
      <c r="B520" s="68"/>
      <c r="C520" s="68"/>
      <c r="D520" s="67"/>
      <c r="E520" s="4"/>
      <c r="F520" s="67"/>
      <c r="G520" s="67"/>
      <c r="H520" s="3"/>
      <c r="I520" s="3"/>
      <c r="J520" s="14"/>
      <c r="K520" s="6"/>
    </row>
    <row r="521" spans="2:11">
      <c r="B521" s="68"/>
      <c r="C521" s="68"/>
      <c r="D521" s="67"/>
      <c r="E521" s="4"/>
      <c r="F521" s="67"/>
      <c r="G521" s="67"/>
      <c r="H521" s="3"/>
      <c r="I521" s="3"/>
      <c r="J521" s="14"/>
      <c r="K521" s="6"/>
    </row>
    <row r="522" spans="2:11">
      <c r="B522" s="68"/>
      <c r="C522" s="68"/>
      <c r="D522" s="67"/>
      <c r="E522" s="4"/>
      <c r="F522" s="67"/>
      <c r="G522" s="67"/>
      <c r="H522" s="3"/>
      <c r="I522" s="3"/>
      <c r="J522" s="14"/>
      <c r="K522" s="6"/>
    </row>
    <row r="523" spans="2:11">
      <c r="B523" s="68"/>
      <c r="C523" s="68"/>
      <c r="D523" s="67"/>
      <c r="E523" s="4"/>
      <c r="F523" s="67"/>
      <c r="G523" s="67"/>
      <c r="H523" s="3"/>
      <c r="I523" s="3"/>
      <c r="J523" s="14"/>
      <c r="K523" s="6"/>
    </row>
    <row r="524" spans="2:11">
      <c r="B524" s="68"/>
      <c r="C524" s="68"/>
      <c r="D524" s="67"/>
      <c r="E524" s="4"/>
      <c r="F524" s="67"/>
      <c r="G524" s="67"/>
      <c r="H524" s="3"/>
      <c r="I524" s="3"/>
      <c r="J524" s="14"/>
      <c r="K524" s="6"/>
    </row>
    <row r="525" spans="2:11">
      <c r="B525" s="68"/>
      <c r="C525" s="68"/>
      <c r="D525" s="67"/>
      <c r="E525" s="4"/>
      <c r="F525" s="67"/>
      <c r="G525" s="67"/>
      <c r="H525" s="3"/>
      <c r="I525" s="3"/>
      <c r="J525" s="14"/>
      <c r="K525" s="6"/>
    </row>
    <row r="526" spans="2:11">
      <c r="B526" s="68"/>
      <c r="C526" s="68"/>
      <c r="D526" s="67"/>
      <c r="E526" s="4"/>
      <c r="F526" s="67"/>
      <c r="G526" s="67"/>
      <c r="H526" s="3"/>
      <c r="I526" s="3"/>
      <c r="J526" s="14"/>
      <c r="K526" s="6"/>
    </row>
    <row r="527" spans="2:11">
      <c r="B527" s="68"/>
      <c r="C527" s="68"/>
      <c r="D527" s="67"/>
      <c r="E527" s="4"/>
      <c r="F527" s="67"/>
      <c r="G527" s="67"/>
      <c r="H527" s="3"/>
      <c r="I527" s="3"/>
      <c r="J527" s="14"/>
      <c r="K527" s="6"/>
    </row>
    <row r="528" spans="2:11">
      <c r="B528" s="68"/>
      <c r="C528" s="68"/>
      <c r="D528" s="67"/>
      <c r="E528" s="4"/>
      <c r="F528" s="67"/>
      <c r="G528" s="67"/>
      <c r="H528" s="3"/>
      <c r="I528" s="3"/>
      <c r="J528" s="14"/>
      <c r="K528" s="6"/>
    </row>
    <row r="529" spans="1:11">
      <c r="B529" s="68"/>
      <c r="C529" s="68"/>
      <c r="D529" s="67"/>
      <c r="E529" s="4"/>
      <c r="F529" s="67"/>
      <c r="G529" s="67"/>
      <c r="H529" s="3"/>
      <c r="I529" s="3"/>
      <c r="J529" s="14"/>
      <c r="K529" s="6"/>
    </row>
    <row r="530" spans="1:11">
      <c r="B530" s="68"/>
      <c r="C530" s="68"/>
      <c r="D530" s="67"/>
      <c r="E530" s="4"/>
      <c r="F530" s="67"/>
      <c r="G530" s="67"/>
      <c r="H530" s="3"/>
      <c r="I530" s="3"/>
      <c r="J530" s="14"/>
      <c r="K530" s="6"/>
    </row>
    <row r="531" spans="1:11">
      <c r="B531" s="68"/>
      <c r="C531" s="68"/>
      <c r="D531" s="67"/>
      <c r="E531" s="4"/>
      <c r="F531" s="67"/>
      <c r="G531" s="67"/>
      <c r="H531" s="3"/>
      <c r="I531" s="3"/>
      <c r="J531" s="14"/>
      <c r="K531" s="6"/>
    </row>
    <row r="532" spans="1:11" ht="15.75" thickBot="1">
      <c r="B532" s="226"/>
      <c r="C532" s="226"/>
      <c r="D532" s="222"/>
      <c r="E532" s="223"/>
      <c r="F532" s="222"/>
      <c r="G532" s="222"/>
      <c r="H532" s="3"/>
      <c r="I532" s="3"/>
      <c r="J532" s="14"/>
      <c r="K532" s="6"/>
    </row>
    <row r="533" spans="1:11" ht="15.75" customHeight="1" thickBot="1">
      <c r="B533" s="644" t="s">
        <v>136</v>
      </c>
      <c r="C533" s="645"/>
      <c r="D533" s="645"/>
      <c r="E533" s="645"/>
      <c r="F533" s="75"/>
      <c r="G533" s="75"/>
      <c r="H533" s="75"/>
      <c r="I533" s="75"/>
      <c r="J533" s="75"/>
      <c r="K533" s="76"/>
    </row>
    <row r="534" spans="1:11" ht="15.75" thickBot="1">
      <c r="B534" s="650" t="s">
        <v>248</v>
      </c>
      <c r="C534" s="580"/>
      <c r="D534" s="580"/>
      <c r="E534" s="580"/>
      <c r="F534" s="580"/>
      <c r="G534" s="579"/>
      <c r="H534" s="580"/>
      <c r="I534" s="102" t="s">
        <v>534</v>
      </c>
      <c r="J534" s="227">
        <f>J551+J558+J576+J583+J590+J612+J619+J627+J634+J648+J655</f>
        <v>72885906.911538154</v>
      </c>
      <c r="K534" s="228"/>
    </row>
    <row r="535" spans="1:11" ht="25.5" customHeight="1" thickBot="1">
      <c r="B535" s="542" t="s">
        <v>658</v>
      </c>
      <c r="C535" s="543"/>
      <c r="D535" s="543"/>
      <c r="E535" s="543"/>
      <c r="F535" s="543"/>
      <c r="G535" s="543"/>
      <c r="H535" s="543"/>
      <c r="I535" s="543"/>
      <c r="J535" s="543"/>
      <c r="K535" s="544"/>
    </row>
    <row r="536" spans="1:11" ht="15.75" customHeight="1" thickBot="1">
      <c r="B536" s="545" t="s">
        <v>249</v>
      </c>
      <c r="C536" s="546"/>
      <c r="D536" s="546"/>
      <c r="E536" s="546"/>
      <c r="F536" s="546"/>
      <c r="G536" s="546"/>
      <c r="H536" s="546"/>
      <c r="I536" s="542" t="s">
        <v>497</v>
      </c>
      <c r="J536" s="543"/>
      <c r="K536" s="544"/>
    </row>
    <row r="537" spans="1:11" ht="19.5" customHeight="1" thickBot="1">
      <c r="B537" s="71" t="s">
        <v>94</v>
      </c>
      <c r="C537" s="642" t="s">
        <v>95</v>
      </c>
      <c r="D537" s="643"/>
      <c r="E537" s="643"/>
      <c r="F537" s="643"/>
      <c r="G537" s="643"/>
      <c r="H537" s="649"/>
      <c r="I537" s="72" t="s">
        <v>97</v>
      </c>
      <c r="J537" s="107" t="s">
        <v>98</v>
      </c>
      <c r="K537" s="108" t="s">
        <v>99</v>
      </c>
    </row>
    <row r="538" spans="1:11" ht="16.5" customHeight="1">
      <c r="B538" s="77" t="s">
        <v>250</v>
      </c>
      <c r="C538" s="501" t="s">
        <v>251</v>
      </c>
      <c r="D538" s="502"/>
      <c r="E538" s="502"/>
      <c r="F538" s="502"/>
      <c r="G538" s="502"/>
      <c r="H538" s="503"/>
      <c r="I538" s="399">
        <v>42735</v>
      </c>
      <c r="J538" s="78">
        <v>0.91</v>
      </c>
      <c r="K538" s="78">
        <v>0.94</v>
      </c>
    </row>
    <row r="539" spans="1:11" ht="15" customHeight="1">
      <c r="B539" s="77" t="s">
        <v>252</v>
      </c>
      <c r="C539" s="504" t="s">
        <v>253</v>
      </c>
      <c r="D539" s="505"/>
      <c r="E539" s="505"/>
      <c r="F539" s="505"/>
      <c r="G539" s="505"/>
      <c r="H539" s="506"/>
      <c r="I539" s="399">
        <v>42735</v>
      </c>
      <c r="J539" s="78">
        <v>0.09</v>
      </c>
      <c r="K539" s="78">
        <v>0.06</v>
      </c>
    </row>
    <row r="540" spans="1:11" ht="15" customHeight="1">
      <c r="B540" s="77" t="s">
        <v>716</v>
      </c>
      <c r="C540" s="504" t="s">
        <v>717</v>
      </c>
      <c r="D540" s="505"/>
      <c r="E540" s="505"/>
      <c r="F540" s="505"/>
      <c r="G540" s="505"/>
      <c r="H540" s="506"/>
      <c r="I540" s="399">
        <v>42735</v>
      </c>
      <c r="J540" s="78">
        <v>7.2499999999999995E-2</v>
      </c>
      <c r="K540" s="78">
        <v>0.03</v>
      </c>
    </row>
    <row r="541" spans="1:11" s="52" customFormat="1" ht="15" customHeight="1">
      <c r="A541"/>
      <c r="B541" s="77" t="s">
        <v>254</v>
      </c>
      <c r="C541" s="504" t="s">
        <v>255</v>
      </c>
      <c r="D541" s="505"/>
      <c r="E541" s="505"/>
      <c r="F541" s="505"/>
      <c r="G541" s="505"/>
      <c r="H541" s="506"/>
      <c r="I541" s="399">
        <v>42735</v>
      </c>
      <c r="J541" s="79">
        <v>3.5999999999999999E-3</v>
      </c>
      <c r="K541" s="79">
        <v>3.0000000000000001E-3</v>
      </c>
    </row>
    <row r="542" spans="1:11" ht="15" customHeight="1">
      <c r="B542" s="65"/>
      <c r="C542" s="65"/>
      <c r="D542" s="65"/>
      <c r="E542" s="65"/>
      <c r="F542" s="65"/>
      <c r="G542" s="65"/>
      <c r="H542" s="65"/>
      <c r="I542" s="65"/>
      <c r="J542" s="5"/>
      <c r="K542" s="5"/>
    </row>
    <row r="543" spans="1:11" ht="15" customHeight="1" thickBot="1"/>
    <row r="544" spans="1:11" ht="16.5" customHeight="1" thickBot="1">
      <c r="B544" s="521" t="s">
        <v>329</v>
      </c>
      <c r="C544" s="522"/>
      <c r="D544" s="522"/>
      <c r="E544" s="522"/>
      <c r="F544" s="522"/>
      <c r="G544" s="522"/>
      <c r="H544" s="522"/>
      <c r="I544" s="522"/>
      <c r="J544" s="522"/>
      <c r="K544" s="523"/>
    </row>
    <row r="545" spans="2:11" ht="15.75" thickBot="1">
      <c r="B545" s="499" t="s">
        <v>101</v>
      </c>
      <c r="C545" s="646"/>
      <c r="D545" s="646"/>
      <c r="E545" s="646"/>
      <c r="F545" s="646"/>
      <c r="G545" s="646"/>
      <c r="H545" s="646"/>
      <c r="I545" s="646"/>
      <c r="J545" s="646"/>
      <c r="K545" s="500"/>
    </row>
    <row r="546" spans="2:11" ht="15.75" thickBot="1">
      <c r="B546" s="297" t="s">
        <v>0</v>
      </c>
      <c r="C546" s="298"/>
      <c r="D546" s="70" t="s">
        <v>1</v>
      </c>
      <c r="E546" s="97" t="s">
        <v>2</v>
      </c>
      <c r="F546" s="590" t="s">
        <v>3</v>
      </c>
      <c r="G546" s="591"/>
      <c r="H546" s="97" t="s">
        <v>4</v>
      </c>
      <c r="I546" s="225" t="s">
        <v>103</v>
      </c>
      <c r="J546" s="97" t="s">
        <v>5</v>
      </c>
      <c r="K546" s="97" t="s">
        <v>6</v>
      </c>
    </row>
    <row r="547" spans="2:11" ht="15.75" thickBot="1">
      <c r="B547" s="592" t="s">
        <v>21</v>
      </c>
      <c r="C547" s="507"/>
      <c r="D547" s="165"/>
      <c r="E547" s="165"/>
      <c r="F547" s="593"/>
      <c r="G547" s="593"/>
      <c r="H547" s="165">
        <v>2018</v>
      </c>
      <c r="I547" s="254" t="s">
        <v>122</v>
      </c>
      <c r="J547" s="123">
        <v>273000</v>
      </c>
      <c r="K547" s="37"/>
    </row>
    <row r="548" spans="2:11" ht="15.75" thickBot="1">
      <c r="B548" s="538" t="s">
        <v>396</v>
      </c>
      <c r="C548" s="539"/>
      <c r="D548" s="219"/>
      <c r="E548" s="219" t="s">
        <v>22</v>
      </c>
      <c r="F548" s="508" t="s">
        <v>10</v>
      </c>
      <c r="G548" s="508"/>
      <c r="H548" s="219">
        <v>2019</v>
      </c>
      <c r="I548" s="254" t="s">
        <v>122</v>
      </c>
      <c r="J548" s="121">
        <f>J547*6.32%+(J547)</f>
        <v>290253.59999999998</v>
      </c>
      <c r="K548" s="38"/>
    </row>
    <row r="549" spans="2:11" ht="15.75" thickBot="1">
      <c r="B549" s="568"/>
      <c r="C549" s="526"/>
      <c r="D549" s="219" t="s">
        <v>8</v>
      </c>
      <c r="E549" s="219" t="s">
        <v>48</v>
      </c>
      <c r="F549" s="526"/>
      <c r="G549" s="526"/>
      <c r="H549" s="219">
        <v>2020</v>
      </c>
      <c r="I549" s="254" t="s">
        <v>122</v>
      </c>
      <c r="J549" s="121">
        <f>J548*6.32%+(J548)</f>
        <v>308597.62751999998</v>
      </c>
      <c r="K549" s="38"/>
    </row>
    <row r="550" spans="2:11" ht="15.75" thickBot="1">
      <c r="B550" s="509"/>
      <c r="C550" s="510"/>
      <c r="D550" s="255"/>
      <c r="E550" s="256"/>
      <c r="F550" s="511"/>
      <c r="G550" s="511"/>
      <c r="H550" s="256">
        <v>2021</v>
      </c>
      <c r="I550" s="254" t="s">
        <v>122</v>
      </c>
      <c r="J550" s="122">
        <f>J549*6.32%+(J549)</f>
        <v>328100.99757926399</v>
      </c>
      <c r="K550" s="263"/>
    </row>
    <row r="551" spans="2:11" ht="15.75" thickBot="1">
      <c r="B551" s="540"/>
      <c r="C551" s="640"/>
      <c r="D551" s="282"/>
      <c r="E551" s="283"/>
      <c r="F551" s="641"/>
      <c r="G551" s="641"/>
      <c r="H551" s="625" t="s">
        <v>9</v>
      </c>
      <c r="I551" s="625"/>
      <c r="J551" s="240">
        <f>SUM(J547:J550)</f>
        <v>1199952.2250992639</v>
      </c>
      <c r="K551" s="266"/>
    </row>
    <row r="552" spans="2:11" ht="15.75" thickBot="1">
      <c r="B552" s="230"/>
      <c r="C552" s="230"/>
      <c r="D552" s="229"/>
      <c r="E552" s="218"/>
      <c r="F552" s="229"/>
      <c r="G552" s="229"/>
      <c r="H552" s="57"/>
      <c r="I552" s="57"/>
      <c r="J552" s="50"/>
      <c r="K552" s="13"/>
    </row>
    <row r="553" spans="2:11" ht="15.75" thickBot="1">
      <c r="B553" s="499" t="s">
        <v>0</v>
      </c>
      <c r="C553" s="500"/>
      <c r="D553" s="70" t="s">
        <v>1</v>
      </c>
      <c r="E553" s="97" t="s">
        <v>2</v>
      </c>
      <c r="F553" s="499" t="s">
        <v>3</v>
      </c>
      <c r="G553" s="500"/>
      <c r="H553" s="23" t="s">
        <v>4</v>
      </c>
      <c r="I553" s="221" t="s">
        <v>103</v>
      </c>
      <c r="J553" s="23" t="s">
        <v>5</v>
      </c>
      <c r="K553" s="23" t="s">
        <v>6</v>
      </c>
    </row>
    <row r="554" spans="2:11">
      <c r="B554" s="592" t="s">
        <v>120</v>
      </c>
      <c r="C554" s="507"/>
      <c r="D554" s="165"/>
      <c r="E554" s="165"/>
      <c r="F554" s="507"/>
      <c r="G554" s="507"/>
      <c r="H554" s="165">
        <v>2018</v>
      </c>
      <c r="I554" s="267">
        <v>30</v>
      </c>
      <c r="J554" s="268">
        <v>2023000</v>
      </c>
      <c r="K554" s="37"/>
    </row>
    <row r="555" spans="2:11">
      <c r="B555" s="538" t="s">
        <v>397</v>
      </c>
      <c r="C555" s="539"/>
      <c r="D555" s="219"/>
      <c r="E555" s="219" t="s">
        <v>119</v>
      </c>
      <c r="F555" s="508" t="s">
        <v>10</v>
      </c>
      <c r="G555" s="508"/>
      <c r="H555" s="219">
        <v>2019</v>
      </c>
      <c r="I555" s="219">
        <v>45</v>
      </c>
      <c r="J555" s="292">
        <f>SUM(J554*6.32%)+J554</f>
        <v>2150853.6</v>
      </c>
      <c r="K555" s="38"/>
    </row>
    <row r="556" spans="2:11">
      <c r="B556" s="568"/>
      <c r="C556" s="526"/>
      <c r="D556" s="219" t="s">
        <v>8</v>
      </c>
      <c r="E556" s="219" t="s">
        <v>85</v>
      </c>
      <c r="F556" s="526"/>
      <c r="G556" s="526"/>
      <c r="H556" s="219">
        <v>2020</v>
      </c>
      <c r="I556" s="219">
        <v>50</v>
      </c>
      <c r="J556" s="292">
        <f>SUM(J555*6.32%)+J555</f>
        <v>2286787.54752</v>
      </c>
      <c r="K556" s="38"/>
    </row>
    <row r="557" spans="2:11" ht="15.75" thickBot="1">
      <c r="B557" s="527"/>
      <c r="C557" s="528"/>
      <c r="D557" s="213"/>
      <c r="E557" s="168"/>
      <c r="F557" s="529"/>
      <c r="G557" s="529"/>
      <c r="H557" s="168">
        <v>2021</v>
      </c>
      <c r="I557" s="168">
        <v>55</v>
      </c>
      <c r="J557" s="312">
        <f>SUM(J556*6.32%)+J556</f>
        <v>2431312.5205232641</v>
      </c>
      <c r="K557" s="42"/>
    </row>
    <row r="558" spans="2:11" ht="15.75" thickBot="1">
      <c r="B558" s="512"/>
      <c r="C558" s="586"/>
      <c r="D558" s="169"/>
      <c r="E558" s="212"/>
      <c r="F558" s="578"/>
      <c r="G558" s="578"/>
      <c r="H558" s="583" t="s">
        <v>9</v>
      </c>
      <c r="I558" s="583"/>
      <c r="J558" s="271">
        <f>SUM(J554:J557)</f>
        <v>8891953.6680432633</v>
      </c>
      <c r="K558" s="43"/>
    </row>
    <row r="559" spans="2:11">
      <c r="B559" s="65"/>
      <c r="C559" s="65"/>
      <c r="D559" s="64"/>
      <c r="E559" s="4"/>
      <c r="F559" s="64"/>
      <c r="G559" s="64"/>
      <c r="H559" s="21"/>
      <c r="I559" s="21"/>
      <c r="J559" s="25"/>
      <c r="K559" s="6"/>
    </row>
    <row r="560" spans="2:11">
      <c r="B560" s="68"/>
      <c r="C560" s="68"/>
      <c r="D560" s="67"/>
      <c r="E560" s="4"/>
      <c r="F560" s="67"/>
      <c r="G560" s="67"/>
      <c r="H560" s="21"/>
      <c r="I560" s="21"/>
      <c r="J560" s="25"/>
      <c r="K560" s="6"/>
    </row>
    <row r="561" spans="2:11">
      <c r="B561" s="68"/>
      <c r="C561" s="68"/>
      <c r="D561" s="67"/>
      <c r="E561" s="4"/>
      <c r="F561" s="67"/>
      <c r="G561" s="67"/>
      <c r="H561" s="21"/>
      <c r="I561" s="21"/>
      <c r="J561" s="25"/>
      <c r="K561" s="6"/>
    </row>
    <row r="562" spans="2:11">
      <c r="B562" s="68"/>
      <c r="C562" s="68"/>
      <c r="D562" s="67"/>
      <c r="E562" s="4"/>
      <c r="F562" s="67"/>
      <c r="G562" s="67"/>
      <c r="H562" s="21"/>
      <c r="I562" s="21"/>
      <c r="J562" s="25"/>
      <c r="K562" s="6"/>
    </row>
    <row r="563" spans="2:11">
      <c r="B563" s="395"/>
      <c r="C563" s="395"/>
      <c r="D563" s="396"/>
      <c r="E563" s="398"/>
      <c r="F563" s="396"/>
      <c r="G563" s="396"/>
      <c r="H563" s="397"/>
      <c r="I563" s="397"/>
      <c r="J563" s="25"/>
      <c r="K563" s="6"/>
    </row>
    <row r="564" spans="2:11">
      <c r="B564" s="395"/>
      <c r="C564" s="395"/>
      <c r="D564" s="396"/>
      <c r="E564" s="398"/>
      <c r="F564" s="396"/>
      <c r="G564" s="396"/>
      <c r="H564" s="397"/>
      <c r="I564" s="397"/>
      <c r="J564" s="25"/>
      <c r="K564" s="6"/>
    </row>
    <row r="565" spans="2:11">
      <c r="B565" s="68"/>
      <c r="C565" s="68"/>
      <c r="D565" s="67"/>
      <c r="E565" s="4"/>
      <c r="F565" s="67"/>
      <c r="G565" s="67"/>
      <c r="H565" s="21"/>
      <c r="I565" s="21"/>
      <c r="J565" s="25"/>
      <c r="K565" s="6"/>
    </row>
    <row r="566" spans="2:11">
      <c r="B566" s="68"/>
      <c r="C566" s="68"/>
      <c r="D566" s="67"/>
      <c r="E566" s="4"/>
      <c r="F566" s="67"/>
      <c r="G566" s="67"/>
      <c r="H566" s="21"/>
      <c r="I566" s="21"/>
      <c r="J566" s="25"/>
      <c r="K566" s="6"/>
    </row>
    <row r="567" spans="2:11" ht="15.75" thickBot="1">
      <c r="B567" s="395"/>
      <c r="C567" s="395"/>
      <c r="D567" s="396"/>
      <c r="E567" s="398"/>
      <c r="F567" s="396"/>
      <c r="G567" s="396"/>
      <c r="H567" s="397"/>
      <c r="I567" s="397"/>
      <c r="J567" s="25"/>
      <c r="K567" s="6"/>
    </row>
    <row r="568" spans="2:11" ht="19.5" thickBot="1">
      <c r="B568" s="644" t="s">
        <v>136</v>
      </c>
      <c r="C568" s="645"/>
      <c r="D568" s="645"/>
      <c r="E568" s="645"/>
      <c r="F568" s="75"/>
      <c r="G568" s="75"/>
      <c r="H568" s="75"/>
      <c r="I568" s="75"/>
      <c r="J568" s="75"/>
      <c r="K568" s="76"/>
    </row>
    <row r="569" spans="2:11" ht="16.5" customHeight="1" thickBot="1">
      <c r="B569" s="521" t="s">
        <v>329</v>
      </c>
      <c r="C569" s="522"/>
      <c r="D569" s="522"/>
      <c r="E569" s="522"/>
      <c r="F569" s="522"/>
      <c r="G569" s="522"/>
      <c r="H569" s="522"/>
      <c r="I569" s="522"/>
      <c r="J569" s="522"/>
      <c r="K569" s="523"/>
    </row>
    <row r="570" spans="2:11" ht="15.75" thickBot="1">
      <c r="B570" s="514" t="s">
        <v>101</v>
      </c>
      <c r="C570" s="515"/>
      <c r="D570" s="515"/>
      <c r="E570" s="515"/>
      <c r="F570" s="515"/>
      <c r="G570" s="515"/>
      <c r="H570" s="515"/>
      <c r="I570" s="515"/>
      <c r="J570" s="515"/>
      <c r="K570" s="516"/>
    </row>
    <row r="571" spans="2:11" ht="17.25" customHeight="1" thickBot="1">
      <c r="B571" s="297" t="s">
        <v>0</v>
      </c>
      <c r="C571" s="298"/>
      <c r="D571" s="70" t="s">
        <v>1</v>
      </c>
      <c r="E571" s="97" t="s">
        <v>2</v>
      </c>
      <c r="F571" s="499" t="s">
        <v>3</v>
      </c>
      <c r="G571" s="500"/>
      <c r="H571" s="97" t="s">
        <v>4</v>
      </c>
      <c r="I571" s="225" t="s">
        <v>103</v>
      </c>
      <c r="J571" s="97" t="s">
        <v>5</v>
      </c>
      <c r="K571" s="97" t="s">
        <v>6</v>
      </c>
    </row>
    <row r="572" spans="2:11" ht="15.75" thickBot="1">
      <c r="B572" s="519" t="s">
        <v>44</v>
      </c>
      <c r="C572" s="520"/>
      <c r="D572" s="165"/>
      <c r="E572" s="165"/>
      <c r="F572" s="536"/>
      <c r="G572" s="537"/>
      <c r="H572" s="165">
        <v>2018</v>
      </c>
      <c r="I572" s="36">
        <v>1</v>
      </c>
      <c r="J572" s="123">
        <v>1901000</v>
      </c>
      <c r="K572" s="37"/>
    </row>
    <row r="573" spans="2:11" ht="15.75" customHeight="1" thickBot="1">
      <c r="B573" s="524" t="s">
        <v>398</v>
      </c>
      <c r="C573" s="525"/>
      <c r="D573" s="219"/>
      <c r="E573" s="219" t="s">
        <v>45</v>
      </c>
      <c r="F573" s="532" t="s">
        <v>7</v>
      </c>
      <c r="G573" s="533"/>
      <c r="H573" s="219">
        <v>2019</v>
      </c>
      <c r="I573" s="36">
        <v>1</v>
      </c>
      <c r="J573" s="121">
        <f>J572*6.32%+(J572)</f>
        <v>2021143.2</v>
      </c>
      <c r="K573" s="38"/>
    </row>
    <row r="574" spans="2:11" ht="15.75" customHeight="1" thickBot="1">
      <c r="B574" s="560"/>
      <c r="C574" s="533"/>
      <c r="D574" s="219" t="s">
        <v>8</v>
      </c>
      <c r="E574" s="219" t="s">
        <v>59</v>
      </c>
      <c r="F574" s="52"/>
      <c r="G574" s="52"/>
      <c r="H574" s="219">
        <v>2020</v>
      </c>
      <c r="I574" s="36">
        <v>1</v>
      </c>
      <c r="J574" s="121">
        <f>J573*6.32%+(J573)</f>
        <v>2148879.4502400002</v>
      </c>
      <c r="K574" s="38"/>
    </row>
    <row r="575" spans="2:11" ht="15.75" thickBot="1">
      <c r="B575" s="575"/>
      <c r="C575" s="576"/>
      <c r="D575" s="255"/>
      <c r="E575" s="256"/>
      <c r="F575" s="534"/>
      <c r="G575" s="535"/>
      <c r="H575" s="168">
        <v>2021</v>
      </c>
      <c r="I575" s="285">
        <v>1</v>
      </c>
      <c r="J575" s="122">
        <f>J574*6.32%+(J574)</f>
        <v>2284688.631495168</v>
      </c>
      <c r="K575" s="263"/>
    </row>
    <row r="576" spans="2:11" ht="15.75" customHeight="1" thickBot="1">
      <c r="B576" s="499"/>
      <c r="C576" s="577"/>
      <c r="D576" s="282"/>
      <c r="E576" s="283"/>
      <c r="F576" s="570"/>
      <c r="G576" s="498"/>
      <c r="H576" s="558" t="s">
        <v>9</v>
      </c>
      <c r="I576" s="559"/>
      <c r="J576" s="284">
        <f>SUM(J572:J575)</f>
        <v>8355711.2817351688</v>
      </c>
      <c r="K576" s="266"/>
    </row>
    <row r="577" spans="2:11" ht="15" customHeight="1" thickBot="1">
      <c r="B577" s="230"/>
      <c r="C577" s="230"/>
      <c r="D577" s="229"/>
      <c r="E577" s="218"/>
      <c r="F577" s="229"/>
      <c r="G577" s="229"/>
      <c r="H577" s="57"/>
      <c r="I577" s="57"/>
      <c r="J577" s="58"/>
      <c r="K577" s="13"/>
    </row>
    <row r="578" spans="2:11" ht="15.75" thickBot="1">
      <c r="B578" s="297" t="s">
        <v>0</v>
      </c>
      <c r="C578" s="298"/>
      <c r="D578" s="70" t="s">
        <v>1</v>
      </c>
      <c r="E578" s="97" t="s">
        <v>2</v>
      </c>
      <c r="F578" s="499" t="s">
        <v>3</v>
      </c>
      <c r="G578" s="500"/>
      <c r="H578" s="97" t="s">
        <v>4</v>
      </c>
      <c r="I578" s="225" t="s">
        <v>103</v>
      </c>
      <c r="J578" s="97" t="s">
        <v>5</v>
      </c>
      <c r="K578" s="97" t="s">
        <v>6</v>
      </c>
    </row>
    <row r="579" spans="2:11" ht="15.75" thickBot="1">
      <c r="B579" s="519" t="s">
        <v>137</v>
      </c>
      <c r="C579" s="520"/>
      <c r="D579" s="165"/>
      <c r="E579" s="165"/>
      <c r="F579" s="536"/>
      <c r="G579" s="537"/>
      <c r="H579" s="165">
        <v>2018</v>
      </c>
      <c r="I579" s="254" t="s">
        <v>122</v>
      </c>
      <c r="J579" s="123">
        <v>1000</v>
      </c>
      <c r="K579" s="37"/>
    </row>
    <row r="580" spans="2:11" ht="15.75" thickBot="1">
      <c r="B580" s="524" t="s">
        <v>399</v>
      </c>
      <c r="C580" s="525"/>
      <c r="D580" s="219"/>
      <c r="E580" s="219" t="s">
        <v>10</v>
      </c>
      <c r="F580" s="532" t="s">
        <v>7</v>
      </c>
      <c r="G580" s="533"/>
      <c r="H580" s="219">
        <v>2019</v>
      </c>
      <c r="I580" s="254" t="s">
        <v>122</v>
      </c>
      <c r="J580" s="121">
        <f>J579*6.32%+(J579)</f>
        <v>1063.2</v>
      </c>
      <c r="K580" s="38"/>
    </row>
    <row r="581" spans="2:11" ht="15.75" thickBot="1">
      <c r="B581" s="524"/>
      <c r="C581" s="525"/>
      <c r="D581" s="219" t="s">
        <v>8</v>
      </c>
      <c r="E581" s="219"/>
      <c r="F581" s="52"/>
      <c r="G581" s="52"/>
      <c r="H581" s="219">
        <v>2020</v>
      </c>
      <c r="I581" s="254" t="s">
        <v>122</v>
      </c>
      <c r="J581" s="121">
        <f>J580*6.32%+(J580)</f>
        <v>1130.3942400000001</v>
      </c>
      <c r="K581" s="38"/>
    </row>
    <row r="582" spans="2:11" ht="13.5" customHeight="1" thickBot="1">
      <c r="B582" s="575"/>
      <c r="C582" s="576"/>
      <c r="D582" s="255"/>
      <c r="E582" s="256"/>
      <c r="F582" s="534"/>
      <c r="G582" s="535"/>
      <c r="H582" s="168">
        <v>2021</v>
      </c>
      <c r="I582" s="291" t="s">
        <v>122</v>
      </c>
      <c r="J582" s="122">
        <f>J581*6.32%+(J581)</f>
        <v>1201.835155968</v>
      </c>
      <c r="K582" s="263"/>
    </row>
    <row r="583" spans="2:11" ht="15.75" customHeight="1" thickBot="1">
      <c r="B583" s="499"/>
      <c r="C583" s="577"/>
      <c r="D583" s="282"/>
      <c r="E583" s="283"/>
      <c r="F583" s="570"/>
      <c r="G583" s="498"/>
      <c r="H583" s="558" t="s">
        <v>9</v>
      </c>
      <c r="I583" s="559"/>
      <c r="J583" s="284">
        <f>SUM(J579:J582)</f>
        <v>4395.4293959679999</v>
      </c>
      <c r="K583" s="266"/>
    </row>
    <row r="584" spans="2:11" ht="15" customHeight="1" thickBot="1">
      <c r="B584" s="230"/>
      <c r="C584" s="230"/>
      <c r="D584" s="229"/>
      <c r="E584" s="218"/>
      <c r="F584" s="229"/>
      <c r="G584" s="229"/>
      <c r="H584" s="57"/>
      <c r="I584" s="57"/>
      <c r="J584" s="50"/>
      <c r="K584" s="13"/>
    </row>
    <row r="585" spans="2:11" ht="15.75" thickBot="1">
      <c r="B585" s="297" t="s">
        <v>0</v>
      </c>
      <c r="C585" s="298"/>
      <c r="D585" s="70" t="s">
        <v>1</v>
      </c>
      <c r="E585" s="97" t="s">
        <v>2</v>
      </c>
      <c r="F585" s="499" t="s">
        <v>3</v>
      </c>
      <c r="G585" s="500"/>
      <c r="H585" s="97" t="s">
        <v>4</v>
      </c>
      <c r="I585" s="225" t="s">
        <v>103</v>
      </c>
      <c r="J585" s="97" t="s">
        <v>5</v>
      </c>
      <c r="K585" s="97" t="s">
        <v>6</v>
      </c>
    </row>
    <row r="586" spans="2:11">
      <c r="B586" s="519" t="s">
        <v>330</v>
      </c>
      <c r="C586" s="520"/>
      <c r="D586" s="165"/>
      <c r="E586" s="165"/>
      <c r="F586" s="536"/>
      <c r="G586" s="537"/>
      <c r="H586" s="165">
        <v>2018</v>
      </c>
      <c r="I586" s="352">
        <v>650000</v>
      </c>
      <c r="J586" s="123">
        <v>1174644</v>
      </c>
      <c r="K586" s="37"/>
    </row>
    <row r="587" spans="2:11">
      <c r="B587" s="524" t="s">
        <v>400</v>
      </c>
      <c r="C587" s="525"/>
      <c r="D587" s="219"/>
      <c r="E587" s="219" t="s">
        <v>36</v>
      </c>
      <c r="F587" s="532" t="s">
        <v>10</v>
      </c>
      <c r="G587" s="533"/>
      <c r="H587" s="219">
        <v>2019</v>
      </c>
      <c r="I587" s="421">
        <v>700000</v>
      </c>
      <c r="J587" s="121">
        <f>J586*6.32%+(J586)</f>
        <v>1248881.5008</v>
      </c>
      <c r="K587" s="38"/>
    </row>
    <row r="588" spans="2:11" ht="15" customHeight="1">
      <c r="B588" s="524"/>
      <c r="C588" s="525"/>
      <c r="D588" s="219" t="s">
        <v>8</v>
      </c>
      <c r="E588" s="219" t="s">
        <v>517</v>
      </c>
      <c r="F588" s="52"/>
      <c r="G588" s="52"/>
      <c r="H588" s="219">
        <v>2020</v>
      </c>
      <c r="I588" s="421">
        <v>750000</v>
      </c>
      <c r="J588" s="121">
        <f>J587*6.32%+(J587)</f>
        <v>1327810.81165056</v>
      </c>
      <c r="K588" s="38"/>
    </row>
    <row r="589" spans="2:11" ht="15.75" thickBot="1">
      <c r="B589" s="575"/>
      <c r="C589" s="576"/>
      <c r="D589" s="255"/>
      <c r="E589" s="256"/>
      <c r="F589" s="534"/>
      <c r="G589" s="535"/>
      <c r="H589" s="256">
        <v>2021</v>
      </c>
      <c r="I589" s="422">
        <v>800000</v>
      </c>
      <c r="J589" s="122">
        <f>J588*6.32%+(J588)</f>
        <v>1411728.4549468753</v>
      </c>
      <c r="K589" s="263"/>
    </row>
    <row r="590" spans="2:11" ht="15.75" customHeight="1" thickBot="1">
      <c r="B590" s="499"/>
      <c r="C590" s="577"/>
      <c r="D590" s="282"/>
      <c r="E590" s="283"/>
      <c r="F590" s="570"/>
      <c r="G590" s="569"/>
      <c r="H590" s="574" t="s">
        <v>9</v>
      </c>
      <c r="I590" s="573"/>
      <c r="J590" s="240">
        <f>SUM(J586:J589)</f>
        <v>5163064.7673974354</v>
      </c>
      <c r="K590" s="266"/>
    </row>
    <row r="591" spans="2:11" ht="12.75" customHeight="1">
      <c r="B591" s="230"/>
      <c r="C591" s="230"/>
      <c r="D591" s="229"/>
      <c r="E591" s="218"/>
      <c r="F591" s="229"/>
      <c r="G591" s="229"/>
      <c r="H591" s="57"/>
      <c r="I591" s="57"/>
      <c r="J591" s="58"/>
      <c r="K591" s="13"/>
    </row>
    <row r="592" spans="2:11">
      <c r="B592" s="68"/>
      <c r="C592" s="68"/>
      <c r="D592" s="67"/>
      <c r="E592" s="4"/>
      <c r="F592" s="67"/>
      <c r="G592" s="67"/>
      <c r="H592" s="21"/>
      <c r="I592" s="21"/>
      <c r="J592" s="22"/>
      <c r="K592" s="6"/>
    </row>
    <row r="593" spans="2:11">
      <c r="B593" s="68"/>
      <c r="C593" s="68"/>
      <c r="D593" s="67"/>
      <c r="E593" s="4"/>
      <c r="F593" s="67"/>
      <c r="G593" s="67"/>
      <c r="H593" s="21"/>
      <c r="I593" s="21"/>
      <c r="J593" s="22"/>
      <c r="K593" s="6"/>
    </row>
    <row r="594" spans="2:11">
      <c r="B594" s="68"/>
      <c r="C594" s="68"/>
      <c r="D594" s="67"/>
      <c r="E594" s="4"/>
      <c r="F594" s="67"/>
      <c r="G594" s="67"/>
      <c r="H594" s="21"/>
      <c r="I594" s="21"/>
      <c r="J594" s="22"/>
      <c r="K594" s="6"/>
    </row>
    <row r="595" spans="2:11">
      <c r="B595" s="391"/>
      <c r="C595" s="391"/>
      <c r="D595" s="392"/>
      <c r="E595" s="394"/>
      <c r="F595" s="392"/>
      <c r="G595" s="392"/>
      <c r="H595" s="393"/>
      <c r="I595" s="393"/>
      <c r="J595" s="22"/>
      <c r="K595" s="6"/>
    </row>
    <row r="596" spans="2:11">
      <c r="B596" s="391"/>
      <c r="C596" s="391"/>
      <c r="D596" s="392"/>
      <c r="E596" s="394"/>
      <c r="F596" s="392"/>
      <c r="G596" s="392"/>
      <c r="H596" s="393"/>
      <c r="I596" s="393"/>
      <c r="J596" s="22"/>
      <c r="K596" s="6"/>
    </row>
    <row r="597" spans="2:11">
      <c r="B597" s="391"/>
      <c r="C597" s="391"/>
      <c r="D597" s="392"/>
      <c r="E597" s="394"/>
      <c r="F597" s="392"/>
      <c r="G597" s="392"/>
      <c r="H597" s="393"/>
      <c r="I597" s="393"/>
      <c r="J597" s="22"/>
      <c r="K597" s="6"/>
    </row>
    <row r="598" spans="2:11">
      <c r="B598" s="391"/>
      <c r="C598" s="391"/>
      <c r="D598" s="392"/>
      <c r="E598" s="394"/>
      <c r="F598" s="392"/>
      <c r="G598" s="392"/>
      <c r="H598" s="393"/>
      <c r="I598" s="393"/>
      <c r="J598" s="22"/>
      <c r="K598" s="6"/>
    </row>
    <row r="599" spans="2:11">
      <c r="B599" s="391"/>
      <c r="C599" s="391"/>
      <c r="D599" s="392"/>
      <c r="E599" s="394"/>
      <c r="F599" s="392"/>
      <c r="G599" s="392"/>
      <c r="H599" s="393"/>
      <c r="I599" s="393"/>
      <c r="J599" s="22"/>
      <c r="K599" s="6"/>
    </row>
    <row r="600" spans="2:11">
      <c r="B600" s="391"/>
      <c r="C600" s="391"/>
      <c r="D600" s="392"/>
      <c r="E600" s="394"/>
      <c r="F600" s="392"/>
      <c r="G600" s="392"/>
      <c r="H600" s="393"/>
      <c r="I600" s="393"/>
      <c r="J600" s="22"/>
      <c r="K600" s="6"/>
    </row>
    <row r="601" spans="2:11">
      <c r="B601" s="391"/>
      <c r="C601" s="391"/>
      <c r="D601" s="392"/>
      <c r="E601" s="394"/>
      <c r="F601" s="392"/>
      <c r="G601" s="392"/>
      <c r="H601" s="393"/>
      <c r="I601" s="393"/>
      <c r="J601" s="22"/>
      <c r="K601" s="6"/>
    </row>
    <row r="602" spans="2:11">
      <c r="B602" s="68"/>
      <c r="C602" s="68"/>
      <c r="D602" s="67"/>
      <c r="E602" s="4"/>
      <c r="F602" s="67"/>
      <c r="G602" s="67"/>
      <c r="H602" s="21"/>
      <c r="I602" s="21"/>
      <c r="J602" s="22"/>
      <c r="K602" s="6"/>
    </row>
    <row r="603" spans="2:11" ht="15.75" thickBot="1">
      <c r="B603" s="68"/>
      <c r="C603" s="68"/>
      <c r="D603" s="67"/>
      <c r="E603" s="4"/>
      <c r="F603" s="67"/>
      <c r="G603" s="67"/>
      <c r="H603" s="21"/>
      <c r="I603" s="21"/>
      <c r="J603" s="22"/>
      <c r="K603" s="6"/>
    </row>
    <row r="604" spans="2:11" ht="19.5" thickBot="1">
      <c r="B604" s="644" t="s">
        <v>136</v>
      </c>
      <c r="C604" s="645"/>
      <c r="D604" s="645"/>
      <c r="E604" s="645"/>
      <c r="F604" s="75"/>
      <c r="G604" s="75"/>
      <c r="H604" s="75"/>
      <c r="I604" s="75"/>
      <c r="J604" s="75"/>
      <c r="K604" s="76"/>
    </row>
    <row r="605" spans="2:11" ht="16.5" thickBot="1">
      <c r="B605" s="521" t="s">
        <v>329</v>
      </c>
      <c r="C605" s="522"/>
      <c r="D605" s="522"/>
      <c r="E605" s="522"/>
      <c r="F605" s="522"/>
      <c r="G605" s="522"/>
      <c r="H605" s="522"/>
      <c r="I605" s="522"/>
      <c r="J605" s="522"/>
      <c r="K605" s="523"/>
    </row>
    <row r="606" spans="2:11" ht="15.75" thickBot="1">
      <c r="B606" s="514" t="s">
        <v>101</v>
      </c>
      <c r="C606" s="515"/>
      <c r="D606" s="515"/>
      <c r="E606" s="515"/>
      <c r="F606" s="515"/>
      <c r="G606" s="515"/>
      <c r="H606" s="515"/>
      <c r="I606" s="515"/>
      <c r="J606" s="515"/>
      <c r="K606" s="516"/>
    </row>
    <row r="607" spans="2:11" ht="15.75" thickBot="1">
      <c r="B607" s="297" t="s">
        <v>0</v>
      </c>
      <c r="C607" s="298"/>
      <c r="D607" s="70" t="s">
        <v>1</v>
      </c>
      <c r="E607" s="97" t="s">
        <v>2</v>
      </c>
      <c r="F607" s="590" t="s">
        <v>3</v>
      </c>
      <c r="G607" s="591"/>
      <c r="H607" s="97" t="s">
        <v>4</v>
      </c>
      <c r="I607" s="225" t="s">
        <v>103</v>
      </c>
      <c r="J607" s="97" t="s">
        <v>5</v>
      </c>
      <c r="K607" s="97" t="s">
        <v>6</v>
      </c>
    </row>
    <row r="608" spans="2:11" ht="15.75" thickBot="1">
      <c r="B608" s="524" t="s">
        <v>332</v>
      </c>
      <c r="C608" s="525"/>
      <c r="D608" s="219"/>
      <c r="E608" s="165"/>
      <c r="F608" s="536"/>
      <c r="G608" s="537"/>
      <c r="H608" s="165">
        <v>2018</v>
      </c>
      <c r="I608" s="300">
        <v>1</v>
      </c>
      <c r="J608" s="123">
        <v>1684360</v>
      </c>
      <c r="K608" s="37"/>
    </row>
    <row r="609" spans="2:11" ht="15.75" thickBot="1">
      <c r="B609" s="524" t="s">
        <v>401</v>
      </c>
      <c r="C609" s="525"/>
      <c r="D609" s="219"/>
      <c r="E609" s="219" t="s">
        <v>71</v>
      </c>
      <c r="F609" s="532" t="s">
        <v>7</v>
      </c>
      <c r="G609" s="533"/>
      <c r="H609" s="219">
        <v>2019</v>
      </c>
      <c r="I609" s="300">
        <v>1</v>
      </c>
      <c r="J609" s="121">
        <f>J608*6.32%+(J608)</f>
        <v>1790811.5519999999</v>
      </c>
      <c r="K609" s="38"/>
    </row>
    <row r="610" spans="2:11" ht="15.75" thickBot="1">
      <c r="B610" s="560"/>
      <c r="C610" s="533"/>
      <c r="D610" s="219" t="s">
        <v>8</v>
      </c>
      <c r="E610" s="219" t="s">
        <v>28</v>
      </c>
      <c r="F610" s="56"/>
      <c r="G610" s="56"/>
      <c r="H610" s="219">
        <v>2020</v>
      </c>
      <c r="I610" s="300">
        <v>1</v>
      </c>
      <c r="J610" s="121">
        <f>J609*6.32%+(J609)</f>
        <v>1903990.8420863999</v>
      </c>
      <c r="K610" s="38"/>
    </row>
    <row r="611" spans="2:11" ht="16.5" customHeight="1" thickBot="1">
      <c r="B611" s="720"/>
      <c r="C611" s="721"/>
      <c r="D611" s="213"/>
      <c r="E611" s="168"/>
      <c r="F611" s="638"/>
      <c r="G611" s="639"/>
      <c r="H611" s="168">
        <v>2021</v>
      </c>
      <c r="I611" s="332">
        <v>1</v>
      </c>
      <c r="J611" s="122">
        <f>J610*6.32%+(J610)</f>
        <v>2024323.0633062604</v>
      </c>
      <c r="K611" s="263"/>
    </row>
    <row r="612" spans="2:11" ht="15.75" thickBot="1">
      <c r="B612" s="499"/>
      <c r="C612" s="500"/>
      <c r="D612" s="330"/>
      <c r="E612" s="212"/>
      <c r="F612" s="570"/>
      <c r="G612" s="497"/>
      <c r="H612" s="558" t="s">
        <v>9</v>
      </c>
      <c r="I612" s="559"/>
      <c r="J612" s="284">
        <f>SUM(J608:J611)</f>
        <v>7403485.4573926609</v>
      </c>
      <c r="K612" s="266"/>
    </row>
    <row r="613" spans="2:11" ht="15.75" thickBot="1">
      <c r="B613" s="230"/>
      <c r="C613" s="230"/>
      <c r="D613" s="229"/>
      <c r="E613" s="218"/>
      <c r="F613" s="229"/>
      <c r="G613" s="229"/>
      <c r="H613" s="57"/>
      <c r="I613" s="57"/>
      <c r="J613" s="58"/>
      <c r="K613" s="13"/>
    </row>
    <row r="614" spans="2:11" ht="15.75" thickBot="1">
      <c r="B614" s="333" t="s">
        <v>0</v>
      </c>
      <c r="C614" s="334"/>
      <c r="D614" s="70" t="s">
        <v>1</v>
      </c>
      <c r="E614" s="97" t="s">
        <v>2</v>
      </c>
      <c r="F614" s="499" t="s">
        <v>3</v>
      </c>
      <c r="G614" s="500"/>
      <c r="H614" s="97" t="s">
        <v>4</v>
      </c>
      <c r="I614" s="225" t="s">
        <v>103</v>
      </c>
      <c r="J614" s="97" t="s">
        <v>5</v>
      </c>
      <c r="K614" s="97" t="s">
        <v>6</v>
      </c>
    </row>
    <row r="615" spans="2:11">
      <c r="B615" s="317" t="s">
        <v>153</v>
      </c>
      <c r="C615" s="302"/>
      <c r="D615" s="219"/>
      <c r="E615" s="165"/>
      <c r="F615" s="536"/>
      <c r="G615" s="537"/>
      <c r="H615" s="165">
        <v>2018</v>
      </c>
      <c r="I615" s="335">
        <v>16</v>
      </c>
      <c r="J615" s="123">
        <v>604000</v>
      </c>
      <c r="K615" s="37"/>
    </row>
    <row r="616" spans="2:11">
      <c r="B616" s="303" t="s">
        <v>402</v>
      </c>
      <c r="C616" s="214"/>
      <c r="D616" s="219"/>
      <c r="E616" s="219" t="s">
        <v>39</v>
      </c>
      <c r="F616" s="532" t="s">
        <v>10</v>
      </c>
      <c r="G616" s="533"/>
      <c r="H616" s="219">
        <v>2019</v>
      </c>
      <c r="I616" s="219">
        <v>16</v>
      </c>
      <c r="J616" s="121">
        <f>J615*6.32%+(J615)</f>
        <v>642172.80000000005</v>
      </c>
      <c r="K616" s="38"/>
    </row>
    <row r="617" spans="2:11">
      <c r="B617" s="304"/>
      <c r="C617" s="305"/>
      <c r="D617" s="219" t="s">
        <v>8</v>
      </c>
      <c r="E617" s="219" t="s">
        <v>33</v>
      </c>
      <c r="F617" s="52"/>
      <c r="G617" s="52"/>
      <c r="H617" s="219">
        <v>2020</v>
      </c>
      <c r="I617" s="219">
        <v>17</v>
      </c>
      <c r="J617" s="121">
        <f>J616*6.32%+(J616)</f>
        <v>682758.12096000009</v>
      </c>
      <c r="K617" s="38"/>
    </row>
    <row r="618" spans="2:11" ht="15.75" thickBot="1">
      <c r="B618" s="320"/>
      <c r="C618" s="230"/>
      <c r="D618" s="213"/>
      <c r="E618" s="168"/>
      <c r="F618" s="534"/>
      <c r="G618" s="535"/>
      <c r="H618" s="256">
        <v>2021</v>
      </c>
      <c r="I618" s="256">
        <v>17</v>
      </c>
      <c r="J618" s="122">
        <f>J617*6.32%+(J617)</f>
        <v>725908.43420467211</v>
      </c>
      <c r="K618" s="263"/>
    </row>
    <row r="619" spans="2:11" ht="15.75" customHeight="1" thickBot="1">
      <c r="B619" s="333"/>
      <c r="C619" s="334"/>
      <c r="D619" s="440"/>
      <c r="E619" s="336"/>
      <c r="F619" s="498"/>
      <c r="G619" s="569"/>
      <c r="H619" s="574" t="s">
        <v>9</v>
      </c>
      <c r="I619" s="573"/>
      <c r="J619" s="240">
        <f>SUM(J615:J618)</f>
        <v>2654839.3551646722</v>
      </c>
      <c r="K619" s="266"/>
    </row>
    <row r="620" spans="2:11" ht="15" customHeight="1" thickBot="1">
      <c r="B620" s="9"/>
      <c r="C620" s="9"/>
      <c r="D620" s="10"/>
      <c r="E620" s="11"/>
      <c r="F620" s="10"/>
      <c r="G620" s="10"/>
      <c r="H620" s="57"/>
      <c r="I620" s="57"/>
      <c r="J620" s="58"/>
      <c r="K620" s="13"/>
    </row>
    <row r="621" spans="2:11" ht="16.5" thickBot="1">
      <c r="B621" s="521" t="s">
        <v>334</v>
      </c>
      <c r="C621" s="522"/>
      <c r="D621" s="522"/>
      <c r="E621" s="522"/>
      <c r="F621" s="522"/>
      <c r="G621" s="522"/>
      <c r="H621" s="522"/>
      <c r="I621" s="522"/>
      <c r="J621" s="522"/>
      <c r="K621" s="523"/>
    </row>
    <row r="622" spans="2:11" ht="15.75" thickBot="1">
      <c r="B622" s="333" t="s">
        <v>0</v>
      </c>
      <c r="C622" s="334"/>
      <c r="D622" s="70" t="s">
        <v>1</v>
      </c>
      <c r="E622" s="97" t="s">
        <v>2</v>
      </c>
      <c r="F622" s="499" t="s">
        <v>3</v>
      </c>
      <c r="G622" s="500"/>
      <c r="H622" s="97" t="s">
        <v>4</v>
      </c>
      <c r="I622" s="225" t="s">
        <v>103</v>
      </c>
      <c r="J622" s="97" t="s">
        <v>5</v>
      </c>
      <c r="K622" s="97" t="s">
        <v>6</v>
      </c>
    </row>
    <row r="623" spans="2:11">
      <c r="B623" s="317" t="s">
        <v>333</v>
      </c>
      <c r="C623" s="337"/>
      <c r="D623" s="202"/>
      <c r="E623" s="165"/>
      <c r="F623" s="536"/>
      <c r="G623" s="537"/>
      <c r="H623" s="165">
        <v>2018</v>
      </c>
      <c r="I623" s="338">
        <v>94</v>
      </c>
      <c r="J623" s="123">
        <v>5455600</v>
      </c>
      <c r="K623" s="37">
        <v>0</v>
      </c>
    </row>
    <row r="624" spans="2:11">
      <c r="B624" s="303" t="s">
        <v>403</v>
      </c>
      <c r="C624" s="339"/>
      <c r="D624" s="204"/>
      <c r="E624" s="219" t="s">
        <v>40</v>
      </c>
      <c r="F624" s="532" t="s">
        <v>10</v>
      </c>
      <c r="G624" s="533"/>
      <c r="H624" s="219">
        <v>2019</v>
      </c>
      <c r="I624" s="340">
        <v>100</v>
      </c>
      <c r="J624" s="121">
        <f>J623*6.32%+(J623)</f>
        <v>5800393.9199999999</v>
      </c>
      <c r="K624" s="38">
        <v>0</v>
      </c>
    </row>
    <row r="625" spans="2:11">
      <c r="B625" s="304"/>
      <c r="C625" s="305"/>
      <c r="D625" s="204" t="s">
        <v>8</v>
      </c>
      <c r="E625" s="219" t="s">
        <v>41</v>
      </c>
      <c r="F625" s="52"/>
      <c r="G625" s="52"/>
      <c r="H625" s="219">
        <v>2020</v>
      </c>
      <c r="I625" s="340">
        <v>106</v>
      </c>
      <c r="J625" s="121">
        <f>J624*6.32%+(J624)</f>
        <v>6166978.8157439996</v>
      </c>
      <c r="K625" s="38">
        <v>0</v>
      </c>
    </row>
    <row r="626" spans="2:11" ht="15.75" thickBot="1">
      <c r="B626" s="320"/>
      <c r="C626" s="341"/>
      <c r="D626" s="329"/>
      <c r="E626" s="256"/>
      <c r="F626" s="534"/>
      <c r="G626" s="535"/>
      <c r="H626" s="256">
        <v>2021</v>
      </c>
      <c r="I626" s="342">
        <v>112</v>
      </c>
      <c r="J626" s="122">
        <f>J625*6.32%+(J625)</f>
        <v>6556731.8768990207</v>
      </c>
      <c r="K626" s="263">
        <v>0</v>
      </c>
    </row>
    <row r="627" spans="2:11" ht="15.75" customHeight="1" thickBot="1">
      <c r="B627" s="499"/>
      <c r="C627" s="500"/>
      <c r="D627" s="347"/>
      <c r="E627" s="343"/>
      <c r="F627" s="570"/>
      <c r="G627" s="569"/>
      <c r="H627" s="574" t="s">
        <v>9</v>
      </c>
      <c r="I627" s="573"/>
      <c r="J627" s="240">
        <f>SUM(J623:J626)</f>
        <v>23979704.612643018</v>
      </c>
      <c r="K627" s="266">
        <f>SUM(K623:K626)</f>
        <v>0</v>
      </c>
    </row>
    <row r="628" spans="2:11" ht="15" customHeight="1" thickBot="1">
      <c r="B628" s="230"/>
      <c r="C628" s="230"/>
      <c r="D628" s="229"/>
      <c r="E628" s="218"/>
      <c r="F628" s="229"/>
      <c r="G628" s="229"/>
      <c r="H628" s="57"/>
      <c r="I628" s="57"/>
      <c r="J628" s="50"/>
      <c r="K628" s="13"/>
    </row>
    <row r="629" spans="2:11" ht="15.75" thickBot="1">
      <c r="B629" s="333" t="s">
        <v>0</v>
      </c>
      <c r="C629" s="334"/>
      <c r="D629" s="70" t="s">
        <v>1</v>
      </c>
      <c r="E629" s="97" t="s">
        <v>2</v>
      </c>
      <c r="F629" s="499" t="s">
        <v>3</v>
      </c>
      <c r="G629" s="500"/>
      <c r="H629" s="97" t="s">
        <v>4</v>
      </c>
      <c r="I629" s="225" t="s">
        <v>103</v>
      </c>
      <c r="J629" s="97" t="s">
        <v>5</v>
      </c>
      <c r="K629" s="97" t="s">
        <v>6</v>
      </c>
    </row>
    <row r="630" spans="2:11" ht="15.75" thickBot="1">
      <c r="B630" s="317" t="s">
        <v>138</v>
      </c>
      <c r="C630" s="344"/>
      <c r="D630" s="202"/>
      <c r="E630" s="165"/>
      <c r="F630" s="536"/>
      <c r="G630" s="537"/>
      <c r="H630" s="165">
        <v>2018</v>
      </c>
      <c r="I630" s="300">
        <v>1</v>
      </c>
      <c r="J630" s="123">
        <v>720000</v>
      </c>
      <c r="K630" s="37">
        <v>0</v>
      </c>
    </row>
    <row r="631" spans="2:11" ht="15.75" thickBot="1">
      <c r="B631" s="303" t="s">
        <v>404</v>
      </c>
      <c r="C631" s="319"/>
      <c r="D631" s="204"/>
      <c r="E631" s="219" t="s">
        <v>46</v>
      </c>
      <c r="F631" s="532" t="s">
        <v>7</v>
      </c>
      <c r="G631" s="533"/>
      <c r="H631" s="219">
        <v>2019</v>
      </c>
      <c r="I631" s="300">
        <v>1</v>
      </c>
      <c r="J631" s="121">
        <f>J630*6.32%+(J630)</f>
        <v>765504</v>
      </c>
      <c r="K631" s="38">
        <v>0</v>
      </c>
    </row>
    <row r="632" spans="2:11" ht="15.75" thickBot="1">
      <c r="B632" s="304"/>
      <c r="C632" s="344"/>
      <c r="D632" s="204" t="s">
        <v>8</v>
      </c>
      <c r="E632" s="219" t="s">
        <v>52</v>
      </c>
      <c r="F632" s="52"/>
      <c r="G632" s="52"/>
      <c r="H632" s="219">
        <v>2020</v>
      </c>
      <c r="I632" s="300">
        <v>1</v>
      </c>
      <c r="J632" s="121">
        <f>J631*6.32%+(J631)</f>
        <v>813883.85279999999</v>
      </c>
      <c r="K632" s="38">
        <v>0</v>
      </c>
    </row>
    <row r="633" spans="2:11" ht="15.75" thickBot="1">
      <c r="B633" s="320"/>
      <c r="C633" s="345"/>
      <c r="D633" s="329"/>
      <c r="E633" s="256"/>
      <c r="F633" s="534"/>
      <c r="G633" s="535"/>
      <c r="H633" s="256">
        <v>2021</v>
      </c>
      <c r="I633" s="300">
        <v>1</v>
      </c>
      <c r="J633" s="122">
        <f>J632*6.32%+(J632)</f>
        <v>865321.31229696004</v>
      </c>
      <c r="K633" s="263">
        <v>0</v>
      </c>
    </row>
    <row r="634" spans="2:11" ht="15.75" customHeight="1" thickBot="1">
      <c r="B634" s="333"/>
      <c r="C634" s="334"/>
      <c r="D634" s="347"/>
      <c r="E634" s="206"/>
      <c r="F634" s="570"/>
      <c r="G634" s="569"/>
      <c r="H634" s="574" t="s">
        <v>9</v>
      </c>
      <c r="I634" s="573"/>
      <c r="J634" s="240">
        <f>SUM(J630:J633)</f>
        <v>3164709.16509696</v>
      </c>
      <c r="K634" s="43">
        <f>SUM(K630:K633)</f>
        <v>0</v>
      </c>
    </row>
    <row r="635" spans="2:11" ht="11.25" customHeight="1">
      <c r="B635" s="230"/>
      <c r="C635" s="230"/>
      <c r="D635" s="229"/>
      <c r="E635" s="218"/>
      <c r="F635" s="229"/>
      <c r="G635" s="229"/>
      <c r="H635" s="57"/>
      <c r="I635" s="57"/>
      <c r="J635" s="50"/>
      <c r="K635" s="13"/>
    </row>
    <row r="636" spans="2:11">
      <c r="B636" s="68"/>
      <c r="C636" s="68"/>
      <c r="D636" s="67"/>
      <c r="E636" s="4"/>
      <c r="F636" s="67"/>
      <c r="G636" s="67"/>
      <c r="H636" s="21"/>
      <c r="I636" s="21"/>
      <c r="J636" s="50"/>
      <c r="K636" s="13"/>
    </row>
    <row r="637" spans="2:11">
      <c r="B637" s="68"/>
      <c r="C637" s="68"/>
      <c r="D637" s="67"/>
      <c r="E637" s="4"/>
      <c r="F637" s="67"/>
      <c r="G637" s="67"/>
      <c r="H637" s="21"/>
      <c r="I637" s="21"/>
      <c r="J637" s="50"/>
      <c r="K637" s="13"/>
    </row>
    <row r="638" spans="2:11">
      <c r="B638" s="68"/>
      <c r="C638" s="68"/>
      <c r="D638" s="67"/>
      <c r="E638" s="4"/>
      <c r="F638" s="67"/>
      <c r="G638" s="67"/>
      <c r="H638" s="21"/>
      <c r="I638" s="21"/>
      <c r="J638" s="50"/>
      <c r="K638" s="13"/>
    </row>
    <row r="639" spans="2:11" ht="15.75" thickBot="1">
      <c r="B639" s="68"/>
      <c r="C639" s="68"/>
      <c r="D639" s="67"/>
      <c r="E639" s="4"/>
      <c r="F639" s="67"/>
      <c r="G639" s="67"/>
      <c r="H639" s="21"/>
      <c r="I639" s="21"/>
      <c r="J639" s="50"/>
      <c r="K639" s="13"/>
    </row>
    <row r="640" spans="2:11" ht="19.5" thickBot="1">
      <c r="B640" s="644" t="s">
        <v>136</v>
      </c>
      <c r="C640" s="645"/>
      <c r="D640" s="645"/>
      <c r="E640" s="645"/>
      <c r="F640" s="75"/>
      <c r="G640" s="75"/>
      <c r="H640" s="75"/>
      <c r="I640" s="75"/>
      <c r="J640" s="75"/>
      <c r="K640" s="76"/>
    </row>
    <row r="641" spans="2:11" ht="16.5" thickBot="1">
      <c r="B641" s="521" t="s">
        <v>334</v>
      </c>
      <c r="C641" s="522"/>
      <c r="D641" s="522"/>
      <c r="E641" s="522"/>
      <c r="F641" s="522"/>
      <c r="G641" s="522"/>
      <c r="H641" s="522"/>
      <c r="I641" s="522"/>
      <c r="J641" s="522"/>
      <c r="K641" s="523"/>
    </row>
    <row r="642" spans="2:11" ht="15.75" thickBot="1">
      <c r="B642" s="499" t="s">
        <v>101</v>
      </c>
      <c r="C642" s="646"/>
      <c r="D642" s="646"/>
      <c r="E642" s="646"/>
      <c r="F642" s="646"/>
      <c r="G642" s="646"/>
      <c r="H642" s="646"/>
      <c r="I642" s="646"/>
      <c r="J642" s="646"/>
      <c r="K642" s="500"/>
    </row>
    <row r="643" spans="2:11" ht="15.75" thickBot="1">
      <c r="B643" s="297" t="s">
        <v>0</v>
      </c>
      <c r="C643" s="298"/>
      <c r="D643" s="70" t="s">
        <v>1</v>
      </c>
      <c r="E643" s="97" t="s">
        <v>2</v>
      </c>
      <c r="F643" s="590" t="s">
        <v>3</v>
      </c>
      <c r="G643" s="591"/>
      <c r="H643" s="97" t="s">
        <v>4</v>
      </c>
      <c r="I643" s="225" t="s">
        <v>103</v>
      </c>
      <c r="J643" s="97" t="s">
        <v>5</v>
      </c>
      <c r="K643" s="97" t="s">
        <v>6</v>
      </c>
    </row>
    <row r="644" spans="2:11">
      <c r="B644" s="519" t="s">
        <v>139</v>
      </c>
      <c r="C644" s="520"/>
      <c r="D644" s="165"/>
      <c r="E644" s="165"/>
      <c r="F644" s="536"/>
      <c r="G644" s="537"/>
      <c r="H644" s="165">
        <v>2018</v>
      </c>
      <c r="I644" s="335">
        <v>97</v>
      </c>
      <c r="J644" s="123">
        <v>2645600</v>
      </c>
      <c r="K644" s="37">
        <v>0</v>
      </c>
    </row>
    <row r="645" spans="2:11">
      <c r="B645" s="524" t="s">
        <v>405</v>
      </c>
      <c r="C645" s="525"/>
      <c r="D645" s="219"/>
      <c r="E645" s="219" t="s">
        <v>40</v>
      </c>
      <c r="F645" s="532"/>
      <c r="G645" s="533"/>
      <c r="H645" s="219">
        <v>2019</v>
      </c>
      <c r="I645" s="219">
        <v>107</v>
      </c>
      <c r="J645" s="121">
        <f>J644*6.32%+(J644)</f>
        <v>2812801.92</v>
      </c>
      <c r="K645" s="38">
        <v>0</v>
      </c>
    </row>
    <row r="646" spans="2:11">
      <c r="B646" s="524"/>
      <c r="C646" s="525"/>
      <c r="D646" s="219" t="s">
        <v>8</v>
      </c>
      <c r="E646" s="219" t="s">
        <v>41</v>
      </c>
      <c r="F646" s="532" t="s">
        <v>10</v>
      </c>
      <c r="G646" s="533"/>
      <c r="H646" s="219">
        <v>2020</v>
      </c>
      <c r="I646" s="219">
        <v>117</v>
      </c>
      <c r="J646" s="121">
        <f>J645*6.32%+(J645)</f>
        <v>2990571.001344</v>
      </c>
      <c r="K646" s="38">
        <v>0</v>
      </c>
    </row>
    <row r="647" spans="2:11" ht="15.75" thickBot="1">
      <c r="B647" s="575"/>
      <c r="C647" s="576"/>
      <c r="D647" s="255"/>
      <c r="E647" s="256"/>
      <c r="F647" s="534"/>
      <c r="G647" s="535"/>
      <c r="H647" s="256">
        <v>2021</v>
      </c>
      <c r="I647" s="256">
        <v>127</v>
      </c>
      <c r="J647" s="122">
        <f>J646*6.32%+(J646)</f>
        <v>3179575.0886289407</v>
      </c>
      <c r="K647" s="263">
        <v>0</v>
      </c>
    </row>
    <row r="648" spans="2:11" ht="15.75" thickBot="1">
      <c r="B648" s="499"/>
      <c r="C648" s="500"/>
      <c r="D648" s="322"/>
      <c r="E648" s="457"/>
      <c r="F648" s="496"/>
      <c r="G648" s="497"/>
      <c r="H648" s="558" t="s">
        <v>9</v>
      </c>
      <c r="I648" s="559"/>
      <c r="J648" s="284">
        <f>SUM(J644:J647)</f>
        <v>11628548.009972941</v>
      </c>
      <c r="K648" s="43">
        <f>SUM(K644:K647)</f>
        <v>0</v>
      </c>
    </row>
    <row r="649" spans="2:11" ht="15.75" thickBot="1">
      <c r="B649" s="230"/>
      <c r="C649" s="230"/>
      <c r="D649" s="229"/>
      <c r="E649" s="218"/>
      <c r="F649" s="229"/>
      <c r="G649" s="229"/>
      <c r="H649" s="57"/>
      <c r="I649" s="57"/>
      <c r="J649" s="50"/>
      <c r="K649" s="13"/>
    </row>
    <row r="650" spans="2:11" ht="15.75" thickBot="1">
      <c r="B650" s="333" t="s">
        <v>0</v>
      </c>
      <c r="C650" s="334"/>
      <c r="D650" s="280" t="s">
        <v>1</v>
      </c>
      <c r="E650" s="97" t="s">
        <v>2</v>
      </c>
      <c r="F650" s="499" t="s">
        <v>3</v>
      </c>
      <c r="G650" s="500"/>
      <c r="H650" s="97" t="s">
        <v>4</v>
      </c>
      <c r="I650" s="225" t="s">
        <v>103</v>
      </c>
      <c r="J650" s="97" t="s">
        <v>5</v>
      </c>
      <c r="K650" s="97" t="s">
        <v>6</v>
      </c>
    </row>
    <row r="651" spans="2:11" ht="24.75" thickBot="1">
      <c r="B651" s="317" t="s">
        <v>366</v>
      </c>
      <c r="C651" s="229"/>
      <c r="D651" s="165"/>
      <c r="E651" s="165"/>
      <c r="F651" s="536"/>
      <c r="G651" s="537"/>
      <c r="H651" s="165">
        <v>2018</v>
      </c>
      <c r="I651" s="254" t="s">
        <v>122</v>
      </c>
      <c r="J651" s="123">
        <v>100000</v>
      </c>
      <c r="K651" s="37">
        <v>0</v>
      </c>
    </row>
    <row r="652" spans="2:11" ht="15.75" thickBot="1">
      <c r="B652" s="303" t="s">
        <v>406</v>
      </c>
      <c r="C652" s="348"/>
      <c r="D652" s="219" t="s">
        <v>11</v>
      </c>
      <c r="E652" s="219" t="s">
        <v>319</v>
      </c>
      <c r="F652" s="532" t="s">
        <v>10</v>
      </c>
      <c r="G652" s="533"/>
      <c r="H652" s="219">
        <v>2019</v>
      </c>
      <c r="I652" s="254" t="s">
        <v>122</v>
      </c>
      <c r="J652" s="121">
        <f>J651*6.32%+(J651)</f>
        <v>106320</v>
      </c>
      <c r="K652" s="38"/>
    </row>
    <row r="653" spans="2:11" ht="15.75" thickBot="1">
      <c r="B653" s="304"/>
      <c r="C653" s="229"/>
      <c r="D653" s="219"/>
      <c r="E653" s="219" t="s">
        <v>364</v>
      </c>
      <c r="F653" s="532"/>
      <c r="G653" s="533"/>
      <c r="H653" s="219">
        <v>2020</v>
      </c>
      <c r="I653" s="254" t="s">
        <v>122</v>
      </c>
      <c r="J653" s="121">
        <f>J652*6.32%+(J652)</f>
        <v>113039.424</v>
      </c>
      <c r="K653" s="38"/>
    </row>
    <row r="654" spans="2:11" ht="15.75" thickBot="1">
      <c r="B654" s="320"/>
      <c r="C654" s="349"/>
      <c r="D654" s="213"/>
      <c r="E654" s="168"/>
      <c r="F654" s="534"/>
      <c r="G654" s="535"/>
      <c r="H654" s="168">
        <v>2021</v>
      </c>
      <c r="I654" s="254" t="s">
        <v>122</v>
      </c>
      <c r="J654" s="122">
        <f>J653*6.32%+(J653)</f>
        <v>120183.5155968</v>
      </c>
      <c r="K654" s="42"/>
    </row>
    <row r="655" spans="2:11" ht="15.75" customHeight="1" thickBot="1">
      <c r="B655" s="350"/>
      <c r="C655" s="351"/>
      <c r="D655" s="322"/>
      <c r="E655" s="432"/>
      <c r="F655" s="496"/>
      <c r="G655" s="497"/>
      <c r="H655" s="499" t="s">
        <v>9</v>
      </c>
      <c r="I655" s="500"/>
      <c r="J655" s="284">
        <f>SUM(J651:J654)</f>
        <v>439542.93959680002</v>
      </c>
      <c r="K655" s="43"/>
    </row>
    <row r="656" spans="2:11" ht="15.75" customHeight="1">
      <c r="B656" s="68"/>
      <c r="C656" s="68"/>
      <c r="D656" s="67"/>
      <c r="E656" s="4"/>
      <c r="F656" s="67"/>
      <c r="G656" s="67"/>
      <c r="H656" s="21"/>
      <c r="I656" s="21"/>
      <c r="J656" s="50"/>
      <c r="K656" s="13"/>
    </row>
    <row r="657" spans="2:11" ht="25.5" customHeight="1">
      <c r="B657" s="68"/>
      <c r="C657" s="68"/>
      <c r="D657" s="67"/>
      <c r="E657" s="4"/>
      <c r="F657" s="67"/>
      <c r="G657" s="67"/>
      <c r="H657" s="21"/>
      <c r="I657" s="21"/>
      <c r="J657" s="50"/>
      <c r="K657" s="13"/>
    </row>
    <row r="658" spans="2:11">
      <c r="B658" s="68"/>
      <c r="C658" s="68"/>
      <c r="D658" s="67"/>
      <c r="E658" s="4"/>
      <c r="F658" s="67"/>
      <c r="G658" s="67"/>
      <c r="H658" s="21"/>
      <c r="I658" s="21"/>
      <c r="J658" s="50"/>
      <c r="K658" s="13"/>
    </row>
    <row r="659" spans="2:11">
      <c r="B659" s="68"/>
      <c r="C659" s="68"/>
      <c r="D659" s="67"/>
      <c r="E659" s="4"/>
      <c r="F659" s="67"/>
      <c r="G659" s="67"/>
      <c r="H659" s="21"/>
      <c r="I659" s="21"/>
      <c r="J659" s="50"/>
      <c r="K659" s="13"/>
    </row>
    <row r="660" spans="2:11">
      <c r="B660" s="68"/>
      <c r="C660" s="68"/>
      <c r="D660" s="67"/>
      <c r="E660" s="4"/>
      <c r="F660" s="67"/>
      <c r="G660" s="67"/>
      <c r="H660" s="21"/>
      <c r="I660" s="21"/>
      <c r="J660" s="50"/>
      <c r="K660" s="13"/>
    </row>
    <row r="661" spans="2:11">
      <c r="B661" s="68"/>
      <c r="C661" s="68"/>
      <c r="D661" s="67"/>
      <c r="E661" s="4"/>
      <c r="F661" s="67"/>
      <c r="G661" s="67"/>
      <c r="H661" s="21"/>
      <c r="I661" s="21"/>
      <c r="J661" s="50"/>
      <c r="K661" s="13"/>
    </row>
    <row r="662" spans="2:11">
      <c r="B662" s="68"/>
      <c r="C662" s="68"/>
      <c r="D662" s="67"/>
      <c r="E662" s="4"/>
      <c r="F662" s="67"/>
      <c r="G662" s="67"/>
      <c r="H662" s="21"/>
      <c r="I662" s="21"/>
      <c r="J662" s="50"/>
      <c r="K662" s="13"/>
    </row>
    <row r="663" spans="2:11">
      <c r="B663" s="68"/>
      <c r="C663" s="68"/>
      <c r="D663" s="67"/>
      <c r="E663" s="4"/>
      <c r="F663" s="67"/>
      <c r="G663" s="67"/>
      <c r="H663" s="21"/>
      <c r="I663" s="21"/>
      <c r="J663" s="50"/>
      <c r="K663" s="13"/>
    </row>
    <row r="664" spans="2:11">
      <c r="B664" s="68"/>
      <c r="C664" s="68"/>
      <c r="D664" s="67"/>
      <c r="E664" s="4"/>
      <c r="F664" s="67"/>
      <c r="G664" s="67"/>
      <c r="H664" s="21"/>
      <c r="I664" s="21"/>
      <c r="J664" s="50"/>
      <c r="K664" s="13"/>
    </row>
    <row r="665" spans="2:11">
      <c r="B665" s="68"/>
      <c r="C665" s="68"/>
      <c r="D665" s="67"/>
      <c r="E665" s="4"/>
      <c r="F665" s="67"/>
      <c r="G665" s="67"/>
      <c r="H665" s="21"/>
      <c r="I665" s="21"/>
      <c r="J665" s="50"/>
      <c r="K665" s="13"/>
    </row>
    <row r="666" spans="2:11">
      <c r="B666" s="68"/>
      <c r="C666" s="68"/>
      <c r="D666" s="67"/>
      <c r="E666" s="4"/>
      <c r="F666" s="67"/>
      <c r="G666" s="67"/>
      <c r="H666" s="21"/>
      <c r="I666" s="21"/>
      <c r="J666" s="50"/>
      <c r="K666" s="13"/>
    </row>
    <row r="667" spans="2:11">
      <c r="B667" s="68"/>
      <c r="C667" s="68"/>
      <c r="D667" s="67"/>
      <c r="E667" s="4"/>
      <c r="F667" s="67"/>
      <c r="G667" s="67"/>
      <c r="H667" s="21"/>
      <c r="I667" s="21"/>
      <c r="J667" s="50"/>
      <c r="K667" s="13"/>
    </row>
    <row r="668" spans="2:11">
      <c r="B668" s="68"/>
      <c r="C668" s="68"/>
      <c r="D668" s="67"/>
      <c r="E668" s="4"/>
      <c r="F668" s="67"/>
      <c r="G668" s="67"/>
      <c r="H668" s="21"/>
      <c r="I668" s="21"/>
      <c r="J668" s="50"/>
      <c r="K668" s="13"/>
    </row>
    <row r="669" spans="2:11">
      <c r="B669" s="68"/>
      <c r="C669" s="68"/>
      <c r="D669" s="67"/>
      <c r="E669" s="4"/>
      <c r="F669" s="67"/>
      <c r="G669" s="67"/>
      <c r="H669" s="21"/>
      <c r="I669" s="21"/>
      <c r="J669" s="50"/>
      <c r="K669" s="13"/>
    </row>
    <row r="670" spans="2:11">
      <c r="B670" s="68"/>
      <c r="C670" s="68"/>
      <c r="D670" s="67"/>
      <c r="E670" s="4"/>
      <c r="F670" s="67"/>
      <c r="G670" s="67"/>
      <c r="H670" s="21"/>
      <c r="I670" s="21"/>
      <c r="J670" s="50"/>
      <c r="K670" s="13"/>
    </row>
    <row r="671" spans="2:11">
      <c r="B671" s="68"/>
      <c r="C671" s="68"/>
      <c r="D671" s="67"/>
      <c r="E671" s="4"/>
      <c r="F671" s="67"/>
      <c r="G671" s="67"/>
      <c r="H671" s="21"/>
      <c r="I671" s="21"/>
      <c r="J671" s="50"/>
      <c r="K671" s="13"/>
    </row>
    <row r="672" spans="2:11">
      <c r="B672" s="68"/>
      <c r="C672" s="68"/>
      <c r="D672" s="67"/>
      <c r="E672" s="4"/>
      <c r="F672" s="67"/>
      <c r="G672" s="67"/>
      <c r="H672" s="21"/>
      <c r="I672" s="21"/>
      <c r="J672" s="50"/>
      <c r="K672" s="13"/>
    </row>
    <row r="673" spans="2:11">
      <c r="B673" s="68"/>
      <c r="C673" s="68"/>
      <c r="D673" s="67"/>
      <c r="E673" s="4"/>
      <c r="F673" s="67"/>
      <c r="G673" s="67"/>
      <c r="H673" s="21"/>
      <c r="I673" s="21"/>
      <c r="J673" s="50"/>
      <c r="K673" s="13"/>
    </row>
    <row r="674" spans="2:11" ht="15.75" thickBot="1">
      <c r="B674" s="68"/>
      <c r="C674" s="68"/>
      <c r="D674" s="67"/>
      <c r="E674" s="4"/>
      <c r="F674" s="67"/>
      <c r="G674" s="67"/>
      <c r="H674" s="21"/>
      <c r="I674" s="21"/>
      <c r="J674" s="50"/>
      <c r="K674" s="13"/>
    </row>
    <row r="675" spans="2:11" ht="19.5" thickBot="1">
      <c r="B675" s="644" t="s">
        <v>140</v>
      </c>
      <c r="C675" s="645"/>
      <c r="D675" s="645"/>
      <c r="E675" s="645"/>
      <c r="F675" s="75"/>
      <c r="G675" s="75"/>
      <c r="H675" s="75"/>
      <c r="I675" s="75"/>
      <c r="J675" s="75"/>
      <c r="K675" s="76"/>
    </row>
    <row r="676" spans="2:11" ht="24.75" thickBot="1">
      <c r="B676" s="650" t="s">
        <v>256</v>
      </c>
      <c r="C676" s="580"/>
      <c r="D676" s="580"/>
      <c r="E676" s="580"/>
      <c r="F676" s="580"/>
      <c r="G676" s="579"/>
      <c r="H676" s="580"/>
      <c r="I676" s="215" t="s">
        <v>20</v>
      </c>
      <c r="J676" s="387">
        <f>J692+J699+J706+J717+J724+J732+J739+J752+J759</f>
        <v>13236642.227064209</v>
      </c>
      <c r="K676" s="220"/>
    </row>
    <row r="677" spans="2:11" ht="27.75" customHeight="1" thickBot="1">
      <c r="B677" s="542" t="s">
        <v>659</v>
      </c>
      <c r="C677" s="543"/>
      <c r="D677" s="543"/>
      <c r="E677" s="543"/>
      <c r="F677" s="543"/>
      <c r="G677" s="543"/>
      <c r="H677" s="543"/>
      <c r="I677" s="543"/>
      <c r="J677" s="543"/>
      <c r="K677" s="544"/>
    </row>
    <row r="678" spans="2:11" ht="15.75" thickBot="1">
      <c r="B678" s="545" t="s">
        <v>249</v>
      </c>
      <c r="C678" s="546"/>
      <c r="D678" s="546"/>
      <c r="E678" s="546"/>
      <c r="F678" s="546"/>
      <c r="G678" s="546"/>
      <c r="H678" s="546"/>
      <c r="I678" s="542" t="s">
        <v>497</v>
      </c>
      <c r="J678" s="543"/>
      <c r="K678" s="544"/>
    </row>
    <row r="679" spans="2:11" ht="15.75" thickBot="1">
      <c r="B679" s="71" t="s">
        <v>94</v>
      </c>
      <c r="C679" s="642" t="s">
        <v>95</v>
      </c>
      <c r="D679" s="643"/>
      <c r="E679" s="643"/>
      <c r="F679" s="643"/>
      <c r="G679" s="643"/>
      <c r="H679" s="649"/>
      <c r="I679" s="72" t="s">
        <v>97</v>
      </c>
      <c r="J679" s="107" t="s">
        <v>98</v>
      </c>
      <c r="K679" s="108" t="s">
        <v>99</v>
      </c>
    </row>
    <row r="680" spans="2:11">
      <c r="B680" s="77" t="s">
        <v>713</v>
      </c>
      <c r="C680" s="501" t="s">
        <v>251</v>
      </c>
      <c r="D680" s="502"/>
      <c r="E680" s="502"/>
      <c r="F680" s="502"/>
      <c r="G680" s="502"/>
      <c r="H680" s="503"/>
      <c r="I680" s="399">
        <v>42735</v>
      </c>
      <c r="J680" s="78">
        <v>1</v>
      </c>
      <c r="K680" s="78">
        <v>1</v>
      </c>
    </row>
    <row r="681" spans="2:11">
      <c r="B681" s="77" t="s">
        <v>714</v>
      </c>
      <c r="C681" s="504" t="s">
        <v>253</v>
      </c>
      <c r="D681" s="505"/>
      <c r="E681" s="505"/>
      <c r="F681" s="505"/>
      <c r="G681" s="505"/>
      <c r="H681" s="506"/>
      <c r="I681" s="399">
        <v>42735</v>
      </c>
      <c r="J681" s="78">
        <v>0</v>
      </c>
      <c r="K681" s="78">
        <v>0</v>
      </c>
    </row>
    <row r="682" spans="2:11">
      <c r="B682" s="77" t="s">
        <v>718</v>
      </c>
      <c r="C682" s="504" t="s">
        <v>717</v>
      </c>
      <c r="D682" s="505"/>
      <c r="E682" s="505"/>
      <c r="F682" s="505"/>
      <c r="G682" s="505"/>
      <c r="H682" s="506"/>
      <c r="I682" s="399">
        <v>42735</v>
      </c>
      <c r="J682" s="78">
        <v>7.0000000000000007E-2</v>
      </c>
      <c r="K682" s="78">
        <v>0.03</v>
      </c>
    </row>
    <row r="683" spans="2:11">
      <c r="B683" s="77" t="s">
        <v>715</v>
      </c>
      <c r="C683" s="504" t="s">
        <v>255</v>
      </c>
      <c r="D683" s="505"/>
      <c r="E683" s="505"/>
      <c r="F683" s="505"/>
      <c r="G683" s="505"/>
      <c r="H683" s="506"/>
      <c r="I683" s="399">
        <v>42735</v>
      </c>
      <c r="J683" s="78">
        <v>0.02</v>
      </c>
      <c r="K683" s="78">
        <v>0</v>
      </c>
    </row>
    <row r="684" spans="2:11" ht="15.75" thickBot="1">
      <c r="B684" s="2"/>
      <c r="C684" s="2"/>
      <c r="D684" s="2"/>
      <c r="E684" s="2"/>
      <c r="F684" s="2"/>
      <c r="G684" s="2"/>
      <c r="H684" s="2"/>
      <c r="I684" s="2"/>
      <c r="J684" s="5"/>
      <c r="K684" s="5"/>
    </row>
    <row r="685" spans="2:11" ht="15.75" customHeight="1" thickBot="1">
      <c r="B685" s="521" t="s">
        <v>329</v>
      </c>
      <c r="C685" s="522"/>
      <c r="D685" s="522"/>
      <c r="E685" s="522"/>
      <c r="F685" s="522"/>
      <c r="G685" s="522"/>
      <c r="H685" s="522"/>
      <c r="I685" s="522"/>
      <c r="J685" s="522"/>
      <c r="K685" s="523"/>
    </row>
    <row r="686" spans="2:11" ht="15.75" customHeight="1" thickBot="1">
      <c r="B686" s="514" t="s">
        <v>101</v>
      </c>
      <c r="C686" s="515"/>
      <c r="D686" s="515"/>
      <c r="E686" s="515"/>
      <c r="F686" s="515"/>
      <c r="G686" s="515"/>
      <c r="H686" s="515"/>
      <c r="I686" s="515"/>
      <c r="J686" s="515"/>
      <c r="K686" s="516"/>
    </row>
    <row r="687" spans="2:11" ht="15.75" customHeight="1" thickBot="1">
      <c r="B687" s="297" t="s">
        <v>0</v>
      </c>
      <c r="C687" s="298"/>
      <c r="D687" s="70" t="s">
        <v>1</v>
      </c>
      <c r="E687" s="97" t="s">
        <v>2</v>
      </c>
      <c r="F687" s="590" t="s">
        <v>3</v>
      </c>
      <c r="G687" s="591"/>
      <c r="H687" s="97" t="s">
        <v>4</v>
      </c>
      <c r="I687" s="225" t="s">
        <v>103</v>
      </c>
      <c r="J687" s="97" t="s">
        <v>5</v>
      </c>
      <c r="K687" s="97" t="s">
        <v>6</v>
      </c>
    </row>
    <row r="688" spans="2:11" ht="15.75" customHeight="1">
      <c r="B688" s="592" t="s">
        <v>153</v>
      </c>
      <c r="C688" s="507"/>
      <c r="D688" s="165"/>
      <c r="E688" s="165"/>
      <c r="F688" s="593"/>
      <c r="G688" s="593"/>
      <c r="H688" s="165">
        <v>2018</v>
      </c>
      <c r="I688" s="219">
        <v>16</v>
      </c>
      <c r="J688" s="123">
        <v>37000</v>
      </c>
      <c r="K688" s="37"/>
    </row>
    <row r="689" spans="2:11">
      <c r="B689" s="538" t="s">
        <v>407</v>
      </c>
      <c r="C689" s="539"/>
      <c r="D689" s="219"/>
      <c r="E689" s="219" t="s">
        <v>72</v>
      </c>
      <c r="F689" s="508" t="s">
        <v>10</v>
      </c>
      <c r="G689" s="508"/>
      <c r="H689" s="219">
        <v>2019</v>
      </c>
      <c r="I689" s="219">
        <v>16</v>
      </c>
      <c r="J689" s="121">
        <f>J688*6.32%+(J688)</f>
        <v>39338.400000000001</v>
      </c>
      <c r="K689" s="38"/>
    </row>
    <row r="690" spans="2:11">
      <c r="B690" s="568"/>
      <c r="C690" s="526"/>
      <c r="D690" s="219" t="s">
        <v>8</v>
      </c>
      <c r="E690" s="219" t="s">
        <v>27</v>
      </c>
      <c r="F690" s="52"/>
      <c r="G690" s="52"/>
      <c r="H690" s="219">
        <v>2020</v>
      </c>
      <c r="I690" s="219">
        <v>17</v>
      </c>
      <c r="J690" s="121">
        <f>J689*6.32%+(J689)</f>
        <v>41824.586880000003</v>
      </c>
      <c r="K690" s="38"/>
    </row>
    <row r="691" spans="2:11" ht="16.5" customHeight="1" thickBot="1">
      <c r="B691" s="509"/>
      <c r="C691" s="510"/>
      <c r="D691" s="255"/>
      <c r="E691" s="256"/>
      <c r="F691" s="511"/>
      <c r="G691" s="511"/>
      <c r="H691" s="256">
        <v>2021</v>
      </c>
      <c r="I691" s="256">
        <v>17</v>
      </c>
      <c r="J691" s="122">
        <f>J690*6.32%+(J690)</f>
        <v>44467.900770816006</v>
      </c>
      <c r="K691" s="263"/>
    </row>
    <row r="692" spans="2:11" ht="15.75" thickBot="1">
      <c r="B692" s="540"/>
      <c r="C692" s="640"/>
      <c r="D692" s="282"/>
      <c r="E692" s="283"/>
      <c r="F692" s="641"/>
      <c r="G692" s="641"/>
      <c r="H692" s="625" t="s">
        <v>9</v>
      </c>
      <c r="I692" s="625"/>
      <c r="J692" s="240">
        <f>SUM(J688:J691)</f>
        <v>162630.887650816</v>
      </c>
      <c r="K692" s="266"/>
    </row>
    <row r="693" spans="2:11" ht="15.75" thickBot="1">
      <c r="B693" s="230"/>
      <c r="C693" s="230"/>
      <c r="D693" s="229"/>
      <c r="E693" s="218"/>
      <c r="F693" s="229"/>
      <c r="G693" s="229"/>
      <c r="H693" s="57"/>
      <c r="I693" s="57"/>
      <c r="J693" s="58"/>
      <c r="K693" s="13"/>
    </row>
    <row r="694" spans="2:11" ht="15.75" thickBot="1">
      <c r="B694" s="297" t="s">
        <v>0</v>
      </c>
      <c r="C694" s="298"/>
      <c r="D694" s="70" t="s">
        <v>1</v>
      </c>
      <c r="E694" s="97" t="s">
        <v>2</v>
      </c>
      <c r="F694" s="590" t="s">
        <v>3</v>
      </c>
      <c r="G694" s="591"/>
      <c r="H694" s="97" t="s">
        <v>4</v>
      </c>
      <c r="I694" s="225" t="s">
        <v>103</v>
      </c>
      <c r="J694" s="97" t="s">
        <v>5</v>
      </c>
      <c r="K694" s="97" t="s">
        <v>6</v>
      </c>
    </row>
    <row r="695" spans="2:11" ht="15.75" thickBot="1">
      <c r="B695" s="592" t="s">
        <v>47</v>
      </c>
      <c r="C695" s="507"/>
      <c r="D695" s="165"/>
      <c r="E695" s="165"/>
      <c r="F695" s="593"/>
      <c r="G695" s="593"/>
      <c r="H695" s="165">
        <v>2018</v>
      </c>
      <c r="I695" s="300">
        <v>1</v>
      </c>
      <c r="J695" s="123">
        <v>20000</v>
      </c>
      <c r="K695" s="37"/>
    </row>
    <row r="696" spans="2:11" ht="15.75" thickBot="1">
      <c r="B696" s="538" t="s">
        <v>408</v>
      </c>
      <c r="C696" s="539"/>
      <c r="D696" s="219"/>
      <c r="E696" s="219" t="s">
        <v>72</v>
      </c>
      <c r="F696" s="508" t="s">
        <v>7</v>
      </c>
      <c r="G696" s="508"/>
      <c r="H696" s="219">
        <v>2019</v>
      </c>
      <c r="I696" s="300">
        <v>1</v>
      </c>
      <c r="J696" s="121">
        <f>J695*6.32%+(J695)</f>
        <v>21264</v>
      </c>
      <c r="K696" s="38"/>
    </row>
    <row r="697" spans="2:11" ht="15.75" thickBot="1">
      <c r="B697" s="568"/>
      <c r="C697" s="526"/>
      <c r="D697" s="219" t="s">
        <v>8</v>
      </c>
      <c r="E697" s="219" t="s">
        <v>27</v>
      </c>
      <c r="F697" s="52"/>
      <c r="G697" s="52"/>
      <c r="H697" s="219">
        <v>2020</v>
      </c>
      <c r="I697" s="300">
        <v>1</v>
      </c>
      <c r="J697" s="121">
        <f>J696*6.32%+(J696)</f>
        <v>22607.8848</v>
      </c>
      <c r="K697" s="38"/>
    </row>
    <row r="698" spans="2:11" ht="15.75" thickBot="1">
      <c r="B698" s="509"/>
      <c r="C698" s="510"/>
      <c r="D698" s="255"/>
      <c r="E698" s="256"/>
      <c r="F698" s="511"/>
      <c r="G698" s="511"/>
      <c r="H698" s="168">
        <v>2021</v>
      </c>
      <c r="I698" s="332">
        <v>1</v>
      </c>
      <c r="J698" s="122">
        <f>J697*6.32%+(J697)</f>
        <v>24036.703119360001</v>
      </c>
      <c r="K698" s="42"/>
    </row>
    <row r="699" spans="2:11" ht="15.75" thickBot="1">
      <c r="B699" s="540"/>
      <c r="C699" s="640"/>
      <c r="D699" s="282"/>
      <c r="E699" s="283"/>
      <c r="F699" s="641"/>
      <c r="G699" s="652"/>
      <c r="H699" s="582" t="s">
        <v>9</v>
      </c>
      <c r="I699" s="583"/>
      <c r="J699" s="240">
        <f>SUM(J695:J698)</f>
        <v>87908.587919359998</v>
      </c>
      <c r="K699" s="43"/>
    </row>
    <row r="700" spans="2:11" ht="15.75" thickBot="1">
      <c r="B700" s="230"/>
      <c r="C700" s="230"/>
      <c r="D700" s="229"/>
      <c r="E700" s="218"/>
      <c r="F700" s="229"/>
      <c r="G700" s="229"/>
      <c r="H700" s="57"/>
      <c r="I700" s="57"/>
      <c r="J700" s="58"/>
      <c r="K700" s="13"/>
    </row>
    <row r="701" spans="2:11" ht="15.75" thickBot="1">
      <c r="B701" s="297" t="s">
        <v>0</v>
      </c>
      <c r="C701" s="298"/>
      <c r="D701" s="70" t="s">
        <v>1</v>
      </c>
      <c r="E701" s="97" t="s">
        <v>2</v>
      </c>
      <c r="F701" s="590" t="s">
        <v>3</v>
      </c>
      <c r="G701" s="591"/>
      <c r="H701" s="97" t="s">
        <v>4</v>
      </c>
      <c r="I701" s="225" t="s">
        <v>103</v>
      </c>
      <c r="J701" s="97" t="s">
        <v>5</v>
      </c>
      <c r="K701" s="97" t="s">
        <v>6</v>
      </c>
    </row>
    <row r="702" spans="2:11">
      <c r="B702" s="553" t="s">
        <v>337</v>
      </c>
      <c r="C702" s="554"/>
      <c r="D702" s="165"/>
      <c r="E702" s="165"/>
      <c r="F702" s="593"/>
      <c r="G702" s="593"/>
      <c r="H702" s="165">
        <v>2018</v>
      </c>
      <c r="I702" s="352">
        <v>90000</v>
      </c>
      <c r="J702" s="123">
        <v>231672</v>
      </c>
      <c r="K702" s="37"/>
    </row>
    <row r="703" spans="2:11">
      <c r="B703" s="524" t="s">
        <v>409</v>
      </c>
      <c r="C703" s="525"/>
      <c r="D703" s="219" t="s">
        <v>8</v>
      </c>
      <c r="E703" s="219" t="s">
        <v>36</v>
      </c>
      <c r="F703" s="508" t="s">
        <v>10</v>
      </c>
      <c r="G703" s="508"/>
      <c r="H703" s="219">
        <v>2019</v>
      </c>
      <c r="I703" s="269">
        <v>90500</v>
      </c>
      <c r="J703" s="121">
        <f>J702*6.32%+(J702)</f>
        <v>246313.6704</v>
      </c>
      <c r="K703" s="38"/>
    </row>
    <row r="704" spans="2:11">
      <c r="B704" s="568"/>
      <c r="C704" s="526"/>
      <c r="D704" s="219"/>
      <c r="E704" s="219" t="s">
        <v>37</v>
      </c>
      <c r="F704" s="52"/>
      <c r="G704" s="52"/>
      <c r="H704" s="219">
        <v>2020</v>
      </c>
      <c r="I704" s="269">
        <v>91000</v>
      </c>
      <c r="J704" s="121">
        <f>J703*6.32%+(J703)</f>
        <v>261880.69436928001</v>
      </c>
      <c r="K704" s="38"/>
    </row>
    <row r="705" spans="2:11" ht="15.75" thickBot="1">
      <c r="B705" s="509"/>
      <c r="C705" s="510"/>
      <c r="D705" s="255"/>
      <c r="E705" s="256"/>
      <c r="F705" s="511"/>
      <c r="G705" s="511"/>
      <c r="H705" s="168">
        <v>2021</v>
      </c>
      <c r="I705" s="353">
        <v>91500</v>
      </c>
      <c r="J705" s="122">
        <f>J704*6.32%+(J704)</f>
        <v>278431.55425341852</v>
      </c>
      <c r="K705" s="42"/>
    </row>
    <row r="706" spans="2:11" ht="15.75" thickBot="1">
      <c r="B706" s="540"/>
      <c r="C706" s="640"/>
      <c r="D706" s="282"/>
      <c r="E706" s="283"/>
      <c r="F706" s="641"/>
      <c r="G706" s="652"/>
      <c r="H706" s="582" t="s">
        <v>9</v>
      </c>
      <c r="I706" s="583"/>
      <c r="J706" s="240">
        <f>SUM(J702:J705)</f>
        <v>1018297.9190226984</v>
      </c>
      <c r="K706" s="43"/>
    </row>
    <row r="707" spans="2:11">
      <c r="B707" s="2"/>
      <c r="C707" s="2"/>
      <c r="D707" s="1"/>
      <c r="E707" s="4"/>
      <c r="F707" s="1"/>
      <c r="G707" s="1"/>
      <c r="H707" s="21"/>
      <c r="I707" s="21"/>
      <c r="J707" s="22"/>
      <c r="K707" s="6"/>
    </row>
    <row r="708" spans="2:11" ht="15.75" thickBot="1">
      <c r="B708" s="68"/>
      <c r="C708" s="68"/>
      <c r="D708" s="67"/>
      <c r="E708" s="4"/>
      <c r="F708" s="67"/>
      <c r="G708" s="67"/>
      <c r="H708" s="21"/>
      <c r="I708" s="21"/>
      <c r="J708" s="22"/>
      <c r="K708" s="6"/>
    </row>
    <row r="709" spans="2:11" ht="19.5" thickBot="1">
      <c r="B709" s="644" t="s">
        <v>140</v>
      </c>
      <c r="C709" s="645"/>
      <c r="D709" s="645"/>
      <c r="E709" s="645"/>
      <c r="F709" s="75"/>
      <c r="G709" s="75"/>
      <c r="H709" s="75"/>
      <c r="I709" s="75"/>
      <c r="J709" s="75"/>
      <c r="K709" s="76"/>
    </row>
    <row r="710" spans="2:11" ht="16.5" thickBot="1">
      <c r="B710" s="521" t="s">
        <v>329</v>
      </c>
      <c r="C710" s="522"/>
      <c r="D710" s="522"/>
      <c r="E710" s="522"/>
      <c r="F710" s="522"/>
      <c r="G710" s="522"/>
      <c r="H710" s="522"/>
      <c r="I710" s="522"/>
      <c r="J710" s="522"/>
      <c r="K710" s="523"/>
    </row>
    <row r="711" spans="2:11" ht="15.75" thickBot="1">
      <c r="B711" s="514" t="s">
        <v>101</v>
      </c>
      <c r="C711" s="515"/>
      <c r="D711" s="515"/>
      <c r="E711" s="515"/>
      <c r="F711" s="515"/>
      <c r="G711" s="515"/>
      <c r="H711" s="515"/>
      <c r="I711" s="515"/>
      <c r="J711" s="515"/>
      <c r="K711" s="516"/>
    </row>
    <row r="712" spans="2:11" ht="15.75" thickBot="1">
      <c r="B712" s="333" t="s">
        <v>0</v>
      </c>
      <c r="C712" s="334"/>
      <c r="D712" s="70" t="s">
        <v>1</v>
      </c>
      <c r="E712" s="97" t="s">
        <v>2</v>
      </c>
      <c r="F712" s="590" t="s">
        <v>3</v>
      </c>
      <c r="G712" s="591"/>
      <c r="H712" s="97" t="s">
        <v>4</v>
      </c>
      <c r="I712" s="225" t="s">
        <v>103</v>
      </c>
      <c r="J712" s="97" t="s">
        <v>5</v>
      </c>
      <c r="K712" s="97" t="s">
        <v>6</v>
      </c>
    </row>
    <row r="713" spans="2:11">
      <c r="B713" s="317" t="s">
        <v>155</v>
      </c>
      <c r="C713" s="344"/>
      <c r="D713" s="202"/>
      <c r="E713" s="165"/>
      <c r="F713" s="536"/>
      <c r="G713" s="537"/>
      <c r="H713" s="165">
        <v>2018</v>
      </c>
      <c r="I713" s="269">
        <v>68000</v>
      </c>
      <c r="J713" s="123">
        <v>278984</v>
      </c>
      <c r="K713" s="37"/>
    </row>
    <row r="714" spans="2:11">
      <c r="B714" s="303" t="s">
        <v>410</v>
      </c>
      <c r="C714" s="319"/>
      <c r="D714" s="204"/>
      <c r="E714" s="219" t="s">
        <v>36</v>
      </c>
      <c r="F714" s="532" t="s">
        <v>36</v>
      </c>
      <c r="G714" s="533"/>
      <c r="H714" s="219">
        <v>2019</v>
      </c>
      <c r="I714" s="269">
        <v>68500</v>
      </c>
      <c r="J714" s="121">
        <f>J713*6.32%+(J713)</f>
        <v>296615.78879999998</v>
      </c>
      <c r="K714" s="38"/>
    </row>
    <row r="715" spans="2:11">
      <c r="B715" s="304"/>
      <c r="C715" s="344"/>
      <c r="D715" s="204" t="s">
        <v>8</v>
      </c>
      <c r="E715" s="219" t="s">
        <v>37</v>
      </c>
      <c r="F715" s="52"/>
      <c r="G715" s="52"/>
      <c r="H715" s="219">
        <v>2020</v>
      </c>
      <c r="I715" s="269">
        <v>69000</v>
      </c>
      <c r="J715" s="121">
        <f>J714*6.32%+(J714)</f>
        <v>315361.90665215999</v>
      </c>
      <c r="K715" s="38"/>
    </row>
    <row r="716" spans="2:11" ht="16.5" customHeight="1" thickBot="1">
      <c r="B716" s="320"/>
      <c r="C716" s="345"/>
      <c r="D716" s="354"/>
      <c r="E716" s="256"/>
      <c r="F716" s="534"/>
      <c r="G716" s="535"/>
      <c r="H716" s="168">
        <v>2021</v>
      </c>
      <c r="I716" s="353">
        <v>69500</v>
      </c>
      <c r="J716" s="122">
        <f>J715*6.32%+(J715)</f>
        <v>335292.77915257652</v>
      </c>
      <c r="K716" s="42"/>
    </row>
    <row r="717" spans="2:11" ht="15.75" thickBot="1">
      <c r="B717" s="333"/>
      <c r="C717" s="334"/>
      <c r="D717" s="313"/>
      <c r="E717" s="283"/>
      <c r="F717" s="570"/>
      <c r="G717" s="497"/>
      <c r="H717" s="558" t="s">
        <v>9</v>
      </c>
      <c r="I717" s="573"/>
      <c r="J717" s="240">
        <f>SUM(J713:J716)</f>
        <v>1226254.4746047365</v>
      </c>
      <c r="K717" s="43"/>
    </row>
    <row r="718" spans="2:11" ht="15.75" thickBot="1">
      <c r="B718" s="230"/>
      <c r="C718" s="230"/>
      <c r="D718" s="229"/>
      <c r="E718" s="218"/>
      <c r="F718" s="229"/>
      <c r="G718" s="229"/>
      <c r="H718" s="12"/>
      <c r="I718" s="12"/>
      <c r="J718" s="279"/>
      <c r="K718" s="13"/>
    </row>
    <row r="719" spans="2:11" ht="15.75" thickBot="1">
      <c r="B719" s="333" t="s">
        <v>0</v>
      </c>
      <c r="C719" s="334"/>
      <c r="D719" s="70" t="s">
        <v>1</v>
      </c>
      <c r="E719" s="97" t="s">
        <v>2</v>
      </c>
      <c r="F719" s="499" t="s">
        <v>3</v>
      </c>
      <c r="G719" s="500"/>
      <c r="H719" s="97" t="s">
        <v>4</v>
      </c>
      <c r="I719" s="225" t="s">
        <v>103</v>
      </c>
      <c r="J719" s="97" t="s">
        <v>5</v>
      </c>
      <c r="K719" s="97" t="s">
        <v>6</v>
      </c>
    </row>
    <row r="720" spans="2:11" ht="15.75" thickBot="1">
      <c r="B720" s="317" t="s">
        <v>332</v>
      </c>
      <c r="C720" s="344"/>
      <c r="D720" s="202"/>
      <c r="E720" s="165"/>
      <c r="F720" s="536"/>
      <c r="G720" s="537"/>
      <c r="H720" s="165">
        <v>2018</v>
      </c>
      <c r="I720" s="300">
        <v>1</v>
      </c>
      <c r="J720" s="123">
        <v>44000</v>
      </c>
      <c r="K720" s="37"/>
    </row>
    <row r="721" spans="2:11" ht="15" customHeight="1" thickBot="1">
      <c r="B721" s="303" t="s">
        <v>411</v>
      </c>
      <c r="C721" s="319"/>
      <c r="D721" s="204"/>
      <c r="E721" s="219" t="s">
        <v>71</v>
      </c>
      <c r="F721" s="532" t="s">
        <v>7</v>
      </c>
      <c r="G721" s="533"/>
      <c r="H721" s="219">
        <v>2019</v>
      </c>
      <c r="I721" s="300">
        <v>1</v>
      </c>
      <c r="J721" s="121">
        <f>J720*6.32%+(J720)</f>
        <v>46780.800000000003</v>
      </c>
      <c r="K721" s="38"/>
    </row>
    <row r="722" spans="2:11" ht="17.25" customHeight="1" thickBot="1">
      <c r="B722" s="304"/>
      <c r="C722" s="344"/>
      <c r="D722" s="204" t="s">
        <v>8</v>
      </c>
      <c r="E722" s="219" t="s">
        <v>28</v>
      </c>
      <c r="F722" s="709"/>
      <c r="G722" s="710"/>
      <c r="H722" s="219">
        <v>2020</v>
      </c>
      <c r="I722" s="300">
        <v>1</v>
      </c>
      <c r="J722" s="121">
        <f>J721*6.32%+(J721)</f>
        <v>49737.346560000005</v>
      </c>
      <c r="K722" s="38"/>
    </row>
    <row r="723" spans="2:11" ht="15.75" thickBot="1">
      <c r="B723" s="320"/>
      <c r="C723" s="355"/>
      <c r="D723" s="329"/>
      <c r="E723" s="256"/>
      <c r="F723" s="534"/>
      <c r="G723" s="535"/>
      <c r="H723" s="168">
        <v>2021</v>
      </c>
      <c r="I723" s="332">
        <v>1</v>
      </c>
      <c r="J723" s="122">
        <f>J722*6.32%+(J722)</f>
        <v>52880.746862592008</v>
      </c>
      <c r="K723" s="42"/>
    </row>
    <row r="724" spans="2:11" ht="15.75" customHeight="1" thickBot="1">
      <c r="B724" s="333"/>
      <c r="C724" s="346"/>
      <c r="D724" s="347"/>
      <c r="E724" s="343"/>
      <c r="F724" s="570"/>
      <c r="G724" s="497"/>
      <c r="H724" s="558" t="s">
        <v>9</v>
      </c>
      <c r="I724" s="573"/>
      <c r="J724" s="240">
        <f>SUM(J720:J723)</f>
        <v>193398.89342259202</v>
      </c>
      <c r="K724" s="43"/>
    </row>
    <row r="725" spans="2:11" ht="15" customHeight="1" thickBot="1">
      <c r="B725" s="68"/>
      <c r="C725" s="68"/>
      <c r="D725" s="67"/>
      <c r="E725" s="4"/>
      <c r="F725" s="67"/>
      <c r="G725" s="67"/>
      <c r="H725" s="3"/>
      <c r="I725" s="3"/>
      <c r="J725" s="83"/>
      <c r="K725" s="29"/>
    </row>
    <row r="726" spans="2:11" ht="16.5" thickBot="1">
      <c r="B726" s="521" t="s">
        <v>334</v>
      </c>
      <c r="C726" s="522"/>
      <c r="D726" s="522"/>
      <c r="E726" s="522"/>
      <c r="F726" s="522"/>
      <c r="G726" s="522"/>
      <c r="H726" s="522"/>
      <c r="I726" s="522"/>
      <c r="J726" s="522"/>
      <c r="K726" s="523"/>
    </row>
    <row r="727" spans="2:11" ht="15.75" thickBot="1">
      <c r="B727" s="333" t="s">
        <v>0</v>
      </c>
      <c r="C727" s="334"/>
      <c r="D727" s="70" t="s">
        <v>1</v>
      </c>
      <c r="E727" s="97" t="s">
        <v>2</v>
      </c>
      <c r="F727" s="499" t="s">
        <v>3</v>
      </c>
      <c r="G727" s="500"/>
      <c r="H727" s="97" t="s">
        <v>4</v>
      </c>
      <c r="I727" s="225" t="s">
        <v>103</v>
      </c>
      <c r="J727" s="97" t="s">
        <v>5</v>
      </c>
      <c r="K727" s="97" t="s">
        <v>6</v>
      </c>
    </row>
    <row r="728" spans="2:11">
      <c r="B728" s="317" t="s">
        <v>156</v>
      </c>
      <c r="C728" s="344"/>
      <c r="D728" s="202"/>
      <c r="E728" s="165"/>
      <c r="F728" s="536"/>
      <c r="G728" s="537"/>
      <c r="H728" s="165">
        <v>2018</v>
      </c>
      <c r="I728" s="219">
        <v>11</v>
      </c>
      <c r="J728" s="123">
        <v>493600</v>
      </c>
      <c r="K728" s="37"/>
    </row>
    <row r="729" spans="2:11" ht="15" customHeight="1">
      <c r="B729" s="303" t="s">
        <v>412</v>
      </c>
      <c r="C729" s="319"/>
      <c r="D729" s="204"/>
      <c r="E729" s="219" t="s">
        <v>157</v>
      </c>
      <c r="F729" s="532" t="s">
        <v>10</v>
      </c>
      <c r="G729" s="533"/>
      <c r="H729" s="219">
        <v>2019</v>
      </c>
      <c r="I729" s="219">
        <v>12</v>
      </c>
      <c r="J729" s="121">
        <f>J728*6.32%+(J728)</f>
        <v>524795.52</v>
      </c>
      <c r="K729" s="38"/>
    </row>
    <row r="730" spans="2:11">
      <c r="B730" s="304"/>
      <c r="C730" s="305"/>
      <c r="D730" s="204" t="s">
        <v>8</v>
      </c>
      <c r="E730" s="219" t="s">
        <v>41</v>
      </c>
      <c r="F730" s="709"/>
      <c r="G730" s="710"/>
      <c r="H730" s="219">
        <v>2020</v>
      </c>
      <c r="I730" s="219">
        <v>13</v>
      </c>
      <c r="J730" s="121">
        <f>J729*6.32%+(J729)</f>
        <v>557962.59686399996</v>
      </c>
      <c r="K730" s="38"/>
    </row>
    <row r="731" spans="2:11" ht="15.75" thickBot="1">
      <c r="B731" s="320"/>
      <c r="C731" s="341"/>
      <c r="D731" s="354"/>
      <c r="E731" s="256"/>
      <c r="F731" s="534"/>
      <c r="G731" s="535"/>
      <c r="H731" s="256">
        <v>2021</v>
      </c>
      <c r="I731" s="256">
        <v>14</v>
      </c>
      <c r="J731" s="122">
        <f>J730*6.32%+(J730)</f>
        <v>593225.83298580477</v>
      </c>
      <c r="K731" s="263"/>
    </row>
    <row r="732" spans="2:11" ht="15.75" customHeight="1" thickBot="1">
      <c r="B732" s="333"/>
      <c r="C732" s="334"/>
      <c r="D732" s="313"/>
      <c r="E732" s="283"/>
      <c r="F732" s="570"/>
      <c r="G732" s="569"/>
      <c r="H732" s="574" t="s">
        <v>9</v>
      </c>
      <c r="I732" s="573"/>
      <c r="J732" s="240">
        <f>SUM(J728:J731)</f>
        <v>2169583.9498498049</v>
      </c>
      <c r="K732" s="266"/>
    </row>
    <row r="733" spans="2:11" ht="15" customHeight="1" thickBot="1">
      <c r="B733" s="230"/>
      <c r="C733" s="230"/>
      <c r="D733" s="229"/>
      <c r="E733" s="218"/>
      <c r="F733" s="229"/>
      <c r="G733" s="229"/>
      <c r="H733" s="12"/>
      <c r="I733" s="12"/>
      <c r="J733" s="216"/>
      <c r="K733" s="13"/>
    </row>
    <row r="734" spans="2:11" ht="15.75" thickBot="1">
      <c r="B734" s="333" t="s">
        <v>0</v>
      </c>
      <c r="C734" s="334"/>
      <c r="D734" s="70" t="s">
        <v>1</v>
      </c>
      <c r="E734" s="97" t="s">
        <v>2</v>
      </c>
      <c r="F734" s="499" t="s">
        <v>3</v>
      </c>
      <c r="G734" s="500"/>
      <c r="H734" s="97" t="s">
        <v>4</v>
      </c>
      <c r="I734" s="225" t="s">
        <v>103</v>
      </c>
      <c r="J734" s="97" t="s">
        <v>5</v>
      </c>
      <c r="K734" s="97" t="s">
        <v>6</v>
      </c>
    </row>
    <row r="735" spans="2:11">
      <c r="B735" s="317" t="s">
        <v>158</v>
      </c>
      <c r="C735" s="344"/>
      <c r="D735" s="202"/>
      <c r="E735" s="165"/>
      <c r="F735" s="536"/>
      <c r="G735" s="537"/>
      <c r="H735" s="165">
        <v>2018</v>
      </c>
      <c r="I735" s="219">
        <v>30</v>
      </c>
      <c r="J735" s="123">
        <v>1096600</v>
      </c>
      <c r="K735" s="37"/>
    </row>
    <row r="736" spans="2:11">
      <c r="B736" s="303" t="s">
        <v>413</v>
      </c>
      <c r="C736" s="319"/>
      <c r="D736" s="204"/>
      <c r="E736" s="219" t="s">
        <v>157</v>
      </c>
      <c r="F736" s="532" t="s">
        <v>10</v>
      </c>
      <c r="G736" s="533"/>
      <c r="H736" s="219">
        <v>2019</v>
      </c>
      <c r="I736" s="219">
        <v>33</v>
      </c>
      <c r="J736" s="121">
        <f>J735*6.32%+(J735)</f>
        <v>1165905.1200000001</v>
      </c>
      <c r="K736" s="38"/>
    </row>
    <row r="737" spans="2:11">
      <c r="B737" s="304"/>
      <c r="C737" s="344"/>
      <c r="D737" s="204" t="s">
        <v>8</v>
      </c>
      <c r="E737" s="219" t="s">
        <v>41</v>
      </c>
      <c r="F737" s="52"/>
      <c r="G737" s="52"/>
      <c r="H737" s="219">
        <v>2020</v>
      </c>
      <c r="I737" s="219">
        <v>36</v>
      </c>
      <c r="J737" s="121">
        <f>J736*6.32%+(J736)</f>
        <v>1239590.3235840001</v>
      </c>
      <c r="K737" s="38"/>
    </row>
    <row r="738" spans="2:11" ht="15.75" thickBot="1">
      <c r="B738" s="320"/>
      <c r="C738" s="345"/>
      <c r="D738" s="354"/>
      <c r="E738" s="256"/>
      <c r="F738" s="534"/>
      <c r="G738" s="535"/>
      <c r="H738" s="256">
        <v>2021</v>
      </c>
      <c r="I738" s="256">
        <v>39</v>
      </c>
      <c r="J738" s="122">
        <f>J737*6.32%+(J737)</f>
        <v>1317932.432034509</v>
      </c>
      <c r="K738" s="263"/>
    </row>
    <row r="739" spans="2:11" ht="15.75" customHeight="1" thickBot="1">
      <c r="B739" s="333"/>
      <c r="C739" s="334"/>
      <c r="D739" s="458"/>
      <c r="E739" s="457"/>
      <c r="F739" s="498"/>
      <c r="G739" s="498"/>
      <c r="H739" s="558" t="s">
        <v>9</v>
      </c>
      <c r="I739" s="559"/>
      <c r="J739" s="284">
        <f>SUM(J735:J738)</f>
        <v>4820027.875618509</v>
      </c>
      <c r="K739" s="266"/>
    </row>
    <row r="740" spans="2:11" ht="24.75" customHeight="1">
      <c r="B740" s="9"/>
      <c r="C740" s="9"/>
      <c r="D740" s="10"/>
      <c r="E740" s="11"/>
      <c r="F740" s="10"/>
      <c r="G740" s="10"/>
      <c r="H740" s="12"/>
      <c r="I740" s="12"/>
      <c r="J740" s="17"/>
      <c r="K740" s="13"/>
    </row>
    <row r="741" spans="2:11">
      <c r="B741" s="9"/>
      <c r="C741" s="9"/>
      <c r="D741" s="10"/>
      <c r="E741" s="11"/>
      <c r="F741" s="10"/>
      <c r="G741" s="10"/>
      <c r="H741" s="12"/>
      <c r="I741" s="12"/>
      <c r="J741" s="17"/>
      <c r="K741" s="13"/>
    </row>
    <row r="742" spans="2:11">
      <c r="B742" s="9"/>
      <c r="C742" s="9"/>
      <c r="D742" s="10"/>
      <c r="E742" s="11"/>
      <c r="F742" s="10"/>
      <c r="G742" s="10"/>
      <c r="H742" s="12"/>
      <c r="I742" s="12"/>
      <c r="J742" s="17"/>
      <c r="K742" s="13"/>
    </row>
    <row r="743" spans="2:11" ht="15.75" thickBot="1">
      <c r="B743" s="9"/>
      <c r="C743" s="9"/>
      <c r="D743" s="10"/>
      <c r="E743" s="11"/>
      <c r="F743" s="10"/>
      <c r="G743" s="10"/>
      <c r="H743" s="12"/>
      <c r="I743" s="12"/>
      <c r="J743" s="17"/>
      <c r="K743" s="13"/>
    </row>
    <row r="744" spans="2:11" ht="19.5" thickBot="1">
      <c r="B744" s="644" t="s">
        <v>140</v>
      </c>
      <c r="C744" s="645"/>
      <c r="D744" s="645"/>
      <c r="E744" s="645"/>
      <c r="F744" s="75"/>
      <c r="G744" s="75"/>
      <c r="H744" s="75"/>
      <c r="I744" s="75"/>
      <c r="J744" s="75"/>
      <c r="K744" s="76"/>
    </row>
    <row r="745" spans="2:11" ht="16.5" thickBot="1">
      <c r="B745" s="521" t="s">
        <v>334</v>
      </c>
      <c r="C745" s="522"/>
      <c r="D745" s="522"/>
      <c r="E745" s="522"/>
      <c r="F745" s="522"/>
      <c r="G745" s="522"/>
      <c r="H745" s="522"/>
      <c r="I745" s="522"/>
      <c r="J745" s="522"/>
      <c r="K745" s="523"/>
    </row>
    <row r="746" spans="2:11" ht="15.75" thickBot="1">
      <c r="B746" s="499" t="s">
        <v>101</v>
      </c>
      <c r="C746" s="646"/>
      <c r="D746" s="646"/>
      <c r="E746" s="646"/>
      <c r="F746" s="646"/>
      <c r="G746" s="646"/>
      <c r="H746" s="646"/>
      <c r="I746" s="646"/>
      <c r="J746" s="646"/>
      <c r="K746" s="500"/>
    </row>
    <row r="747" spans="2:11" ht="15.75" thickBot="1">
      <c r="B747" s="297" t="s">
        <v>0</v>
      </c>
      <c r="C747" s="298"/>
      <c r="D747" s="70" t="s">
        <v>1</v>
      </c>
      <c r="E747" s="97" t="s">
        <v>2</v>
      </c>
      <c r="F747" s="590" t="s">
        <v>3</v>
      </c>
      <c r="G747" s="591"/>
      <c r="H747" s="97" t="s">
        <v>4</v>
      </c>
      <c r="I747" s="23" t="s">
        <v>103</v>
      </c>
      <c r="J747" s="97" t="s">
        <v>5</v>
      </c>
      <c r="K747" s="97" t="s">
        <v>6</v>
      </c>
    </row>
    <row r="748" spans="2:11">
      <c r="B748" s="519" t="s">
        <v>338</v>
      </c>
      <c r="C748" s="520"/>
      <c r="D748" s="165"/>
      <c r="E748" s="165"/>
      <c r="F748" s="536"/>
      <c r="G748" s="537"/>
      <c r="H748" s="165">
        <v>2018</v>
      </c>
      <c r="I748" s="236">
        <v>66</v>
      </c>
      <c r="J748" s="123">
        <v>759600</v>
      </c>
      <c r="K748" s="37"/>
    </row>
    <row r="749" spans="2:11">
      <c r="B749" s="524" t="s">
        <v>414</v>
      </c>
      <c r="C749" s="525"/>
      <c r="D749" s="219"/>
      <c r="E749" s="219" t="s">
        <v>157</v>
      </c>
      <c r="F749" s="532" t="s">
        <v>10</v>
      </c>
      <c r="G749" s="533"/>
      <c r="H749" s="219">
        <v>2019</v>
      </c>
      <c r="I749" s="219">
        <v>70</v>
      </c>
      <c r="J749" s="121">
        <f>J748*6.32%+(J748)</f>
        <v>807606.72</v>
      </c>
      <c r="K749" s="38"/>
    </row>
    <row r="750" spans="2:11">
      <c r="B750" s="524"/>
      <c r="C750" s="525"/>
      <c r="D750" s="219" t="s">
        <v>8</v>
      </c>
      <c r="E750" s="219" t="s">
        <v>41</v>
      </c>
      <c r="F750" s="52"/>
      <c r="G750" s="52"/>
      <c r="H750" s="219">
        <v>2020</v>
      </c>
      <c r="I750" s="219">
        <v>74</v>
      </c>
      <c r="J750" s="121">
        <f>J749*6.32%+(J749)</f>
        <v>858647.46470399993</v>
      </c>
      <c r="K750" s="38"/>
    </row>
    <row r="751" spans="2:11" ht="15.75" thickBot="1">
      <c r="B751" s="575"/>
      <c r="C751" s="576"/>
      <c r="D751" s="255"/>
      <c r="E751" s="256"/>
      <c r="F751" s="534"/>
      <c r="G751" s="535"/>
      <c r="H751" s="256">
        <v>2021</v>
      </c>
      <c r="I751" s="256">
        <v>78</v>
      </c>
      <c r="J751" s="122">
        <f>J750*6.32%+(J750)</f>
        <v>912913.98447329272</v>
      </c>
      <c r="K751" s="263"/>
    </row>
    <row r="752" spans="2:11" ht="15.75" thickBot="1">
      <c r="B752" s="499"/>
      <c r="C752" s="500"/>
      <c r="D752" s="458"/>
      <c r="E752" s="457"/>
      <c r="F752" s="498"/>
      <c r="G752" s="498"/>
      <c r="H752" s="558" t="s">
        <v>9</v>
      </c>
      <c r="I752" s="559"/>
      <c r="J752" s="284">
        <f>SUM(J748:J751)</f>
        <v>3338768.1691772928</v>
      </c>
      <c r="K752" s="266">
        <f>SUM(K748:K751)</f>
        <v>0</v>
      </c>
    </row>
    <row r="753" spans="2:11" ht="15.75" thickBot="1">
      <c r="B753" s="230"/>
      <c r="C753" s="230"/>
      <c r="D753" s="229"/>
      <c r="E753" s="218"/>
      <c r="F753" s="229"/>
      <c r="G753" s="229"/>
      <c r="H753" s="12"/>
      <c r="I753" s="12"/>
      <c r="J753" s="216"/>
      <c r="K753" s="13"/>
    </row>
    <row r="754" spans="2:11" ht="15.75" thickBot="1">
      <c r="B754" s="333" t="s">
        <v>0</v>
      </c>
      <c r="C754" s="334"/>
      <c r="D754" s="70" t="s">
        <v>1</v>
      </c>
      <c r="E754" s="97" t="s">
        <v>2</v>
      </c>
      <c r="F754" s="499" t="s">
        <v>3</v>
      </c>
      <c r="G754" s="500"/>
      <c r="H754" s="97" t="s">
        <v>4</v>
      </c>
      <c r="I754" s="225" t="s">
        <v>103</v>
      </c>
      <c r="J754" s="97" t="s">
        <v>5</v>
      </c>
      <c r="K754" s="97" t="s">
        <v>6</v>
      </c>
    </row>
    <row r="755" spans="2:11" ht="15.75" thickBot="1">
      <c r="B755" s="317" t="s">
        <v>159</v>
      </c>
      <c r="C755" s="344"/>
      <c r="D755" s="202"/>
      <c r="E755" s="165"/>
      <c r="F755" s="536"/>
      <c r="G755" s="537"/>
      <c r="H755" s="165">
        <v>2018</v>
      </c>
      <c r="I755" s="300">
        <v>1</v>
      </c>
      <c r="J755" s="123">
        <v>50000</v>
      </c>
      <c r="K755" s="37"/>
    </row>
    <row r="756" spans="2:11" ht="15" customHeight="1" thickBot="1">
      <c r="B756" s="303" t="s">
        <v>415</v>
      </c>
      <c r="C756" s="319"/>
      <c r="D756" s="204"/>
      <c r="E756" s="219" t="s">
        <v>46</v>
      </c>
      <c r="F756" s="532" t="s">
        <v>7</v>
      </c>
      <c r="G756" s="533"/>
      <c r="H756" s="219">
        <v>2019</v>
      </c>
      <c r="I756" s="300">
        <v>1</v>
      </c>
      <c r="J756" s="121">
        <f>J755*6.32%+(J755)</f>
        <v>53160</v>
      </c>
      <c r="K756" s="38"/>
    </row>
    <row r="757" spans="2:11" ht="15.75" thickBot="1">
      <c r="B757" s="304"/>
      <c r="C757" s="344"/>
      <c r="D757" s="204" t="s">
        <v>8</v>
      </c>
      <c r="E757" s="219" t="s">
        <v>24</v>
      </c>
      <c r="F757" s="52"/>
      <c r="G757" s="52"/>
      <c r="H757" s="219">
        <v>2020</v>
      </c>
      <c r="I757" s="300">
        <v>1</v>
      </c>
      <c r="J757" s="121">
        <f>J756*6.32%+(J756)</f>
        <v>56519.712</v>
      </c>
      <c r="K757" s="38"/>
    </row>
    <row r="758" spans="2:11" ht="15.75" thickBot="1">
      <c r="B758" s="320"/>
      <c r="C758" s="345"/>
      <c r="D758" s="354"/>
      <c r="E758" s="256"/>
      <c r="F758" s="534"/>
      <c r="G758" s="535"/>
      <c r="H758" s="435">
        <v>2021</v>
      </c>
      <c r="I758" s="332">
        <v>1</v>
      </c>
      <c r="J758" s="122">
        <f>J757*6.32%+(J757)</f>
        <v>60091.757798400002</v>
      </c>
      <c r="K758" s="263"/>
    </row>
    <row r="759" spans="2:11" ht="15.75" customHeight="1" thickBot="1">
      <c r="B759" s="333"/>
      <c r="C759" s="334"/>
      <c r="D759" s="458"/>
      <c r="E759" s="457"/>
      <c r="F759" s="498"/>
      <c r="G759" s="498"/>
      <c r="H759" s="558" t="s">
        <v>9</v>
      </c>
      <c r="I759" s="559"/>
      <c r="J759" s="284">
        <f>SUM(J755:J758)</f>
        <v>219771.46979840001</v>
      </c>
      <c r="K759" s="266">
        <f>SUM(K755:K758)</f>
        <v>0</v>
      </c>
    </row>
    <row r="760" spans="2:11" ht="15.75" customHeight="1">
      <c r="B760" s="9"/>
      <c r="C760" s="9"/>
      <c r="D760" s="10"/>
      <c r="E760" s="11"/>
      <c r="F760" s="10"/>
      <c r="G760" s="10"/>
      <c r="H760" s="12"/>
      <c r="I760" s="12"/>
      <c r="J760" s="17"/>
      <c r="K760" s="13"/>
    </row>
    <row r="761" spans="2:11">
      <c r="B761" s="9"/>
      <c r="C761" s="9"/>
      <c r="D761" s="10"/>
      <c r="E761" s="11"/>
      <c r="F761" s="10"/>
      <c r="G761" s="10"/>
      <c r="H761" s="12"/>
      <c r="I761" s="12"/>
      <c r="J761" s="17"/>
      <c r="K761" s="13"/>
    </row>
    <row r="762" spans="2:11">
      <c r="B762" s="9"/>
      <c r="C762" s="9"/>
      <c r="D762" s="10"/>
      <c r="E762" s="11"/>
      <c r="F762" s="10"/>
      <c r="G762" s="10"/>
      <c r="H762" s="12"/>
      <c r="I762" s="12"/>
      <c r="J762" s="17"/>
      <c r="K762" s="13"/>
    </row>
    <row r="763" spans="2:11">
      <c r="B763" s="9"/>
      <c r="C763" s="9"/>
      <c r="D763" s="10"/>
      <c r="E763" s="11"/>
      <c r="F763" s="10"/>
      <c r="G763" s="10"/>
      <c r="H763" s="12"/>
      <c r="I763" s="12"/>
      <c r="J763" s="17"/>
      <c r="K763" s="13"/>
    </row>
    <row r="764" spans="2:11">
      <c r="B764" s="9"/>
      <c r="C764" s="9"/>
      <c r="D764" s="10"/>
      <c r="E764" s="11"/>
      <c r="F764" s="10"/>
      <c r="G764" s="10"/>
      <c r="H764" s="12"/>
      <c r="I764" s="12"/>
      <c r="J764" s="17"/>
      <c r="K764" s="13"/>
    </row>
    <row r="765" spans="2:11">
      <c r="B765" s="9"/>
      <c r="C765" s="9"/>
      <c r="D765" s="10"/>
      <c r="E765" s="11"/>
      <c r="F765" s="10"/>
      <c r="G765" s="10"/>
      <c r="H765" s="12"/>
      <c r="I765" s="12"/>
      <c r="J765" s="17"/>
      <c r="K765" s="13"/>
    </row>
    <row r="766" spans="2:11">
      <c r="B766" s="9"/>
      <c r="C766" s="9"/>
      <c r="D766" s="10"/>
      <c r="E766" s="11"/>
      <c r="F766" s="10"/>
      <c r="G766" s="10"/>
      <c r="H766" s="12"/>
      <c r="I766" s="12"/>
      <c r="J766" s="17"/>
      <c r="K766" s="13"/>
    </row>
    <row r="767" spans="2:11">
      <c r="B767" s="9"/>
      <c r="C767" s="9"/>
      <c r="D767" s="10"/>
      <c r="E767" s="11"/>
      <c r="F767" s="10"/>
      <c r="G767" s="10"/>
      <c r="H767" s="12"/>
      <c r="I767" s="12"/>
      <c r="J767" s="17"/>
      <c r="K767" s="13"/>
    </row>
    <row r="768" spans="2:11">
      <c r="B768" s="9"/>
      <c r="C768" s="9"/>
      <c r="D768" s="10"/>
      <c r="E768" s="11"/>
      <c r="F768" s="10"/>
      <c r="G768" s="10"/>
      <c r="H768" s="12"/>
      <c r="I768" s="12"/>
      <c r="J768" s="17"/>
      <c r="K768" s="13"/>
    </row>
    <row r="769" spans="2:11">
      <c r="B769" s="9"/>
      <c r="C769" s="9"/>
      <c r="D769" s="10"/>
      <c r="E769" s="11"/>
      <c r="F769" s="10"/>
      <c r="G769" s="10"/>
      <c r="H769" s="12"/>
      <c r="I769" s="12"/>
      <c r="J769" s="17"/>
      <c r="K769" s="13"/>
    </row>
    <row r="770" spans="2:11">
      <c r="B770" s="9"/>
      <c r="C770" s="9"/>
      <c r="D770" s="10"/>
      <c r="E770" s="11"/>
      <c r="F770" s="10"/>
      <c r="G770" s="10"/>
      <c r="H770" s="12"/>
      <c r="I770" s="12"/>
      <c r="J770" s="17"/>
      <c r="K770" s="13"/>
    </row>
    <row r="771" spans="2:11">
      <c r="B771" s="9"/>
      <c r="C771" s="9"/>
      <c r="D771" s="10"/>
      <c r="E771" s="11"/>
      <c r="F771" s="10"/>
      <c r="G771" s="10"/>
      <c r="H771" s="12"/>
      <c r="I771" s="12"/>
      <c r="J771" s="17"/>
      <c r="K771" s="13"/>
    </row>
    <row r="772" spans="2:11">
      <c r="B772" s="9"/>
      <c r="C772" s="9"/>
      <c r="D772" s="10"/>
      <c r="E772" s="11"/>
      <c r="F772" s="10"/>
      <c r="G772" s="10"/>
      <c r="H772" s="12"/>
      <c r="I772" s="12"/>
      <c r="J772" s="17"/>
      <c r="K772" s="13"/>
    </row>
    <row r="773" spans="2:11">
      <c r="B773" s="9"/>
      <c r="C773" s="9"/>
      <c r="D773" s="10"/>
      <c r="E773" s="11"/>
      <c r="F773" s="10"/>
      <c r="G773" s="10"/>
      <c r="H773" s="12"/>
      <c r="I773" s="12"/>
      <c r="J773" s="17"/>
      <c r="K773" s="13"/>
    </row>
    <row r="774" spans="2:11">
      <c r="B774" s="9"/>
      <c r="C774" s="9"/>
      <c r="D774" s="10"/>
      <c r="E774" s="11"/>
      <c r="F774" s="10"/>
      <c r="G774" s="10"/>
      <c r="H774" s="12"/>
      <c r="I774" s="12"/>
      <c r="J774" s="17"/>
      <c r="K774" s="13"/>
    </row>
    <row r="775" spans="2:11">
      <c r="B775" s="9"/>
      <c r="C775" s="9"/>
      <c r="D775" s="10"/>
      <c r="E775" s="11"/>
      <c r="F775" s="10"/>
      <c r="G775" s="10"/>
      <c r="H775" s="12"/>
      <c r="I775" s="12"/>
      <c r="J775" s="17"/>
      <c r="K775" s="13"/>
    </row>
    <row r="776" spans="2:11">
      <c r="B776" s="9"/>
      <c r="C776" s="9"/>
      <c r="D776" s="10"/>
      <c r="E776" s="11"/>
      <c r="F776" s="10"/>
      <c r="G776" s="10"/>
      <c r="H776" s="12"/>
      <c r="I776" s="12"/>
      <c r="J776" s="17"/>
      <c r="K776" s="13"/>
    </row>
    <row r="777" spans="2:11">
      <c r="B777" s="9"/>
      <c r="C777" s="9"/>
      <c r="D777" s="10"/>
      <c r="E777" s="11"/>
      <c r="F777" s="10"/>
      <c r="G777" s="10"/>
      <c r="H777" s="12"/>
      <c r="I777" s="12"/>
      <c r="J777" s="17"/>
      <c r="K777" s="13"/>
    </row>
    <row r="778" spans="2:11">
      <c r="B778" s="9"/>
      <c r="C778" s="9"/>
      <c r="D778" s="10"/>
      <c r="E778" s="11"/>
      <c r="F778" s="10"/>
      <c r="G778" s="10"/>
      <c r="H778" s="12"/>
      <c r="I778" s="12"/>
      <c r="J778" s="17"/>
      <c r="K778" s="13"/>
    </row>
    <row r="779" spans="2:11" ht="15.75" thickBot="1">
      <c r="B779" s="9"/>
      <c r="C779" s="9"/>
      <c r="D779" s="10"/>
      <c r="E779" s="11"/>
      <c r="F779" s="10"/>
      <c r="G779" s="10"/>
      <c r="H779" s="12"/>
      <c r="I779" s="12"/>
      <c r="J779" s="17"/>
      <c r="K779" s="13"/>
    </row>
    <row r="780" spans="2:11" ht="19.5" thickBot="1">
      <c r="B780" s="644" t="s">
        <v>160</v>
      </c>
      <c r="C780" s="645"/>
      <c r="D780" s="645"/>
      <c r="E780" s="645"/>
      <c r="F780" s="75"/>
      <c r="G780" s="75"/>
      <c r="H780" s="75"/>
      <c r="I780" s="75"/>
      <c r="J780" s="75"/>
      <c r="K780" s="76"/>
    </row>
    <row r="781" spans="2:11" ht="15.75" thickBot="1">
      <c r="B781" s="650" t="s">
        <v>261</v>
      </c>
      <c r="C781" s="580"/>
      <c r="D781" s="580"/>
      <c r="E781" s="580"/>
      <c r="F781" s="580"/>
      <c r="G781" s="579"/>
      <c r="H781" s="580"/>
      <c r="I781" s="102" t="s">
        <v>540</v>
      </c>
      <c r="J781" s="154">
        <f>J796+J803+J810+J823+J830+J837+J844+J858+J865+J872+J879+J894+J901+J908+J915+J929+J936+J943+J950+J962+J969+J976+J983+J998+J1006+J1013+J1021+J1033+J1041+J1048</f>
        <v>28068772.579712022</v>
      </c>
      <c r="K781" s="155"/>
    </row>
    <row r="782" spans="2:11" ht="15.75" thickBot="1">
      <c r="B782" s="542" t="s">
        <v>750</v>
      </c>
      <c r="C782" s="543"/>
      <c r="D782" s="543"/>
      <c r="E782" s="543"/>
      <c r="F782" s="543"/>
      <c r="G782" s="543"/>
      <c r="H782" s="543"/>
      <c r="I782" s="543"/>
      <c r="J782" s="543"/>
      <c r="K782" s="544"/>
    </row>
    <row r="783" spans="2:11" ht="15.75" thickBot="1">
      <c r="B783" s="545" t="s">
        <v>102</v>
      </c>
      <c r="C783" s="546"/>
      <c r="D783" s="546"/>
      <c r="E783" s="546"/>
      <c r="F783" s="546"/>
      <c r="G783" s="546"/>
      <c r="H783" s="546"/>
      <c r="I783" s="542" t="s">
        <v>497</v>
      </c>
      <c r="J783" s="543"/>
      <c r="K783" s="544"/>
    </row>
    <row r="784" spans="2:11" ht="15.75" thickBot="1">
      <c r="B784" s="71" t="s">
        <v>94</v>
      </c>
      <c r="C784" s="642" t="s">
        <v>95</v>
      </c>
      <c r="D784" s="643"/>
      <c r="E784" s="643"/>
      <c r="F784" s="643"/>
      <c r="G784" s="643"/>
      <c r="H784" s="649"/>
      <c r="I784" s="72" t="s">
        <v>97</v>
      </c>
      <c r="J784" s="132" t="s">
        <v>98</v>
      </c>
      <c r="K784" s="108" t="s">
        <v>99</v>
      </c>
    </row>
    <row r="785" spans="2:11" ht="15.75" thickBot="1">
      <c r="B785" s="71" t="s">
        <v>547</v>
      </c>
      <c r="C785" s="581" t="s">
        <v>548</v>
      </c>
      <c r="D785" s="556"/>
      <c r="E785" s="556"/>
      <c r="F785" s="556"/>
      <c r="G785" s="556"/>
      <c r="H785" s="557"/>
      <c r="I785" s="129">
        <v>42735</v>
      </c>
      <c r="J785" s="144">
        <v>0.05</v>
      </c>
      <c r="K785" s="145">
        <v>0.8</v>
      </c>
    </row>
    <row r="786" spans="2:11" ht="15.75" thickBot="1">
      <c r="B786" s="71" t="s">
        <v>549</v>
      </c>
      <c r="C786" s="581" t="s">
        <v>552</v>
      </c>
      <c r="D786" s="684"/>
      <c r="E786" s="684"/>
      <c r="F786" s="684"/>
      <c r="G786" s="684"/>
      <c r="H786" s="685"/>
      <c r="I786" s="147">
        <v>42735</v>
      </c>
      <c r="J786" s="144">
        <v>0.6</v>
      </c>
      <c r="K786" s="145">
        <v>0.9</v>
      </c>
    </row>
    <row r="787" spans="2:11" ht="15.75" customHeight="1" thickBot="1">
      <c r="B787" s="71" t="s">
        <v>550</v>
      </c>
      <c r="C787" s="555" t="s">
        <v>551</v>
      </c>
      <c r="D787" s="556"/>
      <c r="E787" s="556"/>
      <c r="F787" s="556"/>
      <c r="G787" s="556"/>
      <c r="H787" s="557"/>
      <c r="I787" s="148">
        <v>42735</v>
      </c>
      <c r="J787" s="149">
        <v>0.8</v>
      </c>
      <c r="K787" s="150">
        <v>0.9</v>
      </c>
    </row>
    <row r="788" spans="2:11" ht="15.75" customHeight="1" thickBot="1"/>
    <row r="789" spans="2:11" ht="15.75" customHeight="1" thickBot="1">
      <c r="B789" s="521" t="s">
        <v>339</v>
      </c>
      <c r="C789" s="522"/>
      <c r="D789" s="522"/>
      <c r="E789" s="522"/>
      <c r="F789" s="522"/>
      <c r="G789" s="522"/>
      <c r="H789" s="522"/>
      <c r="I789" s="522"/>
      <c r="J789" s="522"/>
      <c r="K789" s="523"/>
    </row>
    <row r="790" spans="2:11" ht="15.75" customHeight="1" thickBot="1">
      <c r="B790" s="657" t="s">
        <v>101</v>
      </c>
      <c r="C790" s="658"/>
      <c r="D790" s="658"/>
      <c r="E790" s="658"/>
      <c r="F790" s="658"/>
      <c r="G790" s="658"/>
      <c r="H790" s="658"/>
      <c r="I790" s="658"/>
      <c r="J790" s="658"/>
      <c r="K790" s="659"/>
    </row>
    <row r="791" spans="2:11" ht="15.75" customHeight="1" thickBot="1">
      <c r="B791" s="297" t="s">
        <v>0</v>
      </c>
      <c r="C791" s="298"/>
      <c r="D791" s="70" t="s">
        <v>1</v>
      </c>
      <c r="E791" s="97" t="s">
        <v>2</v>
      </c>
      <c r="F791" s="590" t="s">
        <v>3</v>
      </c>
      <c r="G791" s="591"/>
      <c r="H791" s="97" t="s">
        <v>4</v>
      </c>
      <c r="I791" s="225" t="s">
        <v>103</v>
      </c>
      <c r="J791" s="97" t="s">
        <v>5</v>
      </c>
      <c r="K791" s="97" t="s">
        <v>6</v>
      </c>
    </row>
    <row r="792" spans="2:11" ht="15.75" customHeight="1" thickBot="1">
      <c r="B792" s="592" t="s">
        <v>127</v>
      </c>
      <c r="C792" s="507"/>
      <c r="D792" s="165"/>
      <c r="E792" s="165"/>
      <c r="F792" s="593"/>
      <c r="G792" s="593"/>
      <c r="H792" s="165">
        <v>2018</v>
      </c>
      <c r="I792" s="300">
        <v>0.6</v>
      </c>
      <c r="J792" s="123">
        <v>952400</v>
      </c>
      <c r="K792" s="37"/>
    </row>
    <row r="793" spans="2:11" ht="15.75" customHeight="1" thickBot="1">
      <c r="B793" s="538" t="s">
        <v>541</v>
      </c>
      <c r="C793" s="539"/>
      <c r="D793" s="219"/>
      <c r="E793" s="219" t="s">
        <v>161</v>
      </c>
      <c r="F793" s="508" t="s">
        <v>7</v>
      </c>
      <c r="G793" s="508"/>
      <c r="H793" s="219">
        <v>2019</v>
      </c>
      <c r="I793" s="300">
        <v>0.7</v>
      </c>
      <c r="J793" s="121">
        <f>J792*6.32%+(J792)</f>
        <v>1012591.68</v>
      </c>
      <c r="K793" s="38"/>
    </row>
    <row r="794" spans="2:11" ht="15.75" thickBot="1">
      <c r="B794" s="568"/>
      <c r="C794" s="526"/>
      <c r="D794" s="219" t="s">
        <v>8</v>
      </c>
      <c r="E794" s="219" t="s">
        <v>27</v>
      </c>
      <c r="F794" s="52"/>
      <c r="G794" s="52"/>
      <c r="H794" s="219">
        <v>2020</v>
      </c>
      <c r="I794" s="300">
        <v>0.8</v>
      </c>
      <c r="J794" s="121">
        <f>J793*6.32%+(J793)</f>
        <v>1076587.4741760001</v>
      </c>
      <c r="K794" s="38"/>
    </row>
    <row r="795" spans="2:11" ht="15.75" customHeight="1" thickBot="1">
      <c r="B795" s="527"/>
      <c r="C795" s="528"/>
      <c r="D795" s="213"/>
      <c r="E795" s="52"/>
      <c r="F795" s="529"/>
      <c r="G795" s="529"/>
      <c r="H795" s="168">
        <v>2021</v>
      </c>
      <c r="I795" s="300">
        <v>0.9</v>
      </c>
      <c r="J795" s="122">
        <f>J794*6.32%+(J794)</f>
        <v>1144627.8025439233</v>
      </c>
      <c r="K795" s="42"/>
    </row>
    <row r="796" spans="2:11" ht="15.75" thickBot="1">
      <c r="B796" s="512"/>
      <c r="C796" s="513"/>
      <c r="D796" s="440"/>
      <c r="E796" s="424"/>
      <c r="F796" s="678"/>
      <c r="G796" s="679"/>
      <c r="H796" s="582" t="s">
        <v>9</v>
      </c>
      <c r="I796" s="653"/>
      <c r="J796" s="284">
        <f>SUM(J792:J795)</f>
        <v>4186206.9567199238</v>
      </c>
      <c r="K796" s="43"/>
    </row>
    <row r="797" spans="2:11" ht="15.75" thickBot="1">
      <c r="B797" s="230"/>
      <c r="C797" s="230"/>
      <c r="D797" s="229"/>
      <c r="E797" s="218"/>
      <c r="F797" s="229"/>
      <c r="G797" s="229"/>
      <c r="H797" s="12"/>
      <c r="I797" s="12"/>
      <c r="J797" s="216"/>
      <c r="K797" s="13"/>
    </row>
    <row r="798" spans="2:11" ht="15.75" thickBot="1">
      <c r="B798" s="297" t="s">
        <v>0</v>
      </c>
      <c r="C798" s="298"/>
      <c r="D798" s="70" t="s">
        <v>1</v>
      </c>
      <c r="E798" s="97" t="s">
        <v>2</v>
      </c>
      <c r="F798" s="590" t="s">
        <v>3</v>
      </c>
      <c r="G798" s="591"/>
      <c r="H798" s="97" t="s">
        <v>4</v>
      </c>
      <c r="I798" s="225" t="s">
        <v>103</v>
      </c>
      <c r="J798" s="97" t="s">
        <v>5</v>
      </c>
      <c r="K798" s="97" t="s">
        <v>6</v>
      </c>
    </row>
    <row r="799" spans="2:11" ht="15.75" thickBot="1">
      <c r="B799" s="592" t="s">
        <v>162</v>
      </c>
      <c r="C799" s="507"/>
      <c r="D799" s="165"/>
      <c r="E799" s="165"/>
      <c r="F799" s="593"/>
      <c r="G799" s="593"/>
      <c r="H799" s="165">
        <v>2018</v>
      </c>
      <c r="I799" s="300">
        <v>0.6</v>
      </c>
      <c r="J799" s="123">
        <v>3001000</v>
      </c>
      <c r="K799" s="37"/>
    </row>
    <row r="800" spans="2:11" ht="15.75" thickBot="1">
      <c r="B800" s="538" t="s">
        <v>416</v>
      </c>
      <c r="C800" s="539"/>
      <c r="D800" s="219"/>
      <c r="E800" s="219" t="s">
        <v>54</v>
      </c>
      <c r="F800" s="508" t="s">
        <v>7</v>
      </c>
      <c r="G800" s="508"/>
      <c r="H800" s="219">
        <v>2019</v>
      </c>
      <c r="I800" s="300">
        <v>0.7</v>
      </c>
      <c r="J800" s="121">
        <f>J799*6.32%+(J799)</f>
        <v>3190663.2</v>
      </c>
      <c r="K800" s="38"/>
    </row>
    <row r="801" spans="2:11" ht="15.75" thickBot="1">
      <c r="B801" s="568"/>
      <c r="C801" s="526"/>
      <c r="D801" s="219" t="s">
        <v>8</v>
      </c>
      <c r="E801" s="219"/>
      <c r="F801" s="52"/>
      <c r="G801" s="52"/>
      <c r="H801" s="219">
        <v>2020</v>
      </c>
      <c r="I801" s="300">
        <v>0.8</v>
      </c>
      <c r="J801" s="121">
        <f>J800*6.32%+(J800)</f>
        <v>3392313.11424</v>
      </c>
      <c r="K801" s="38"/>
    </row>
    <row r="802" spans="2:11" ht="15.75" thickBot="1">
      <c r="B802" s="509"/>
      <c r="C802" s="510"/>
      <c r="D802" s="255"/>
      <c r="E802" s="256"/>
      <c r="F802" s="511"/>
      <c r="G802" s="511"/>
      <c r="H802" s="435">
        <v>2021</v>
      </c>
      <c r="I802" s="332">
        <v>0.9</v>
      </c>
      <c r="J802" s="122">
        <f>J801*6.32%+(J801)</f>
        <v>3606707.3030599682</v>
      </c>
      <c r="K802" s="263"/>
    </row>
    <row r="803" spans="2:11" ht="15.75" thickBot="1">
      <c r="B803" s="512"/>
      <c r="C803" s="513"/>
      <c r="D803" s="458"/>
      <c r="E803" s="457"/>
      <c r="F803" s="651"/>
      <c r="G803" s="652"/>
      <c r="H803" s="582" t="s">
        <v>9</v>
      </c>
      <c r="I803" s="653"/>
      <c r="J803" s="284">
        <f>SUM(J799:J802)</f>
        <v>13190683.61729997</v>
      </c>
      <c r="K803" s="266"/>
    </row>
    <row r="804" spans="2:11" ht="15.75" thickBot="1">
      <c r="B804" s="230"/>
      <c r="C804" s="230"/>
      <c r="D804" s="229"/>
      <c r="E804" s="218"/>
      <c r="F804" s="229"/>
      <c r="G804" s="229"/>
      <c r="H804" s="57"/>
      <c r="I804" s="57"/>
      <c r="J804" s="58"/>
      <c r="K804" s="13"/>
    </row>
    <row r="805" spans="2:11" ht="15.75" thickBot="1">
      <c r="B805" s="297" t="s">
        <v>0</v>
      </c>
      <c r="C805" s="298"/>
      <c r="D805" s="70" t="s">
        <v>1</v>
      </c>
      <c r="E805" s="97" t="s">
        <v>2</v>
      </c>
      <c r="F805" s="590" t="s">
        <v>3</v>
      </c>
      <c r="G805" s="591"/>
      <c r="H805" s="23" t="s">
        <v>4</v>
      </c>
      <c r="I805" s="221" t="s">
        <v>103</v>
      </c>
      <c r="J805" s="23" t="s">
        <v>5</v>
      </c>
      <c r="K805" s="97" t="s">
        <v>6</v>
      </c>
    </row>
    <row r="806" spans="2:11">
      <c r="B806" s="592" t="s">
        <v>163</v>
      </c>
      <c r="C806" s="507"/>
      <c r="D806" s="165"/>
      <c r="E806" s="165"/>
      <c r="F806" s="593"/>
      <c r="G806" s="593"/>
      <c r="H806" s="236">
        <v>2018</v>
      </c>
      <c r="I806" s="356">
        <v>0.6</v>
      </c>
      <c r="J806" s="238">
        <v>379500</v>
      </c>
      <c r="K806" s="37"/>
    </row>
    <row r="807" spans="2:11">
      <c r="B807" s="538" t="s">
        <v>417</v>
      </c>
      <c r="C807" s="539"/>
      <c r="D807" s="219"/>
      <c r="E807" s="219" t="s">
        <v>73</v>
      </c>
      <c r="F807" s="508" t="s">
        <v>7</v>
      </c>
      <c r="G807" s="508"/>
      <c r="H807" s="219">
        <v>2019</v>
      </c>
      <c r="I807" s="357">
        <v>0.7</v>
      </c>
      <c r="J807" s="121">
        <f>J806*6.32%+(J806)</f>
        <v>403484.4</v>
      </c>
      <c r="K807" s="38"/>
    </row>
    <row r="808" spans="2:11">
      <c r="B808" s="568"/>
      <c r="C808" s="526"/>
      <c r="D808" s="219" t="s">
        <v>8</v>
      </c>
      <c r="E808" s="219" t="s">
        <v>52</v>
      </c>
      <c r="F808" s="52"/>
      <c r="G808" s="52"/>
      <c r="H808" s="219">
        <v>2020</v>
      </c>
      <c r="I808" s="357">
        <v>0.8</v>
      </c>
      <c r="J808" s="121">
        <f>J807*6.32%+(J807)</f>
        <v>428984.61408000003</v>
      </c>
      <c r="K808" s="38"/>
    </row>
    <row r="809" spans="2:11" ht="15.75" thickBot="1">
      <c r="B809" s="509"/>
      <c r="C809" s="510"/>
      <c r="D809" s="255"/>
      <c r="E809" s="256"/>
      <c r="F809" s="511"/>
      <c r="G809" s="511"/>
      <c r="H809" s="168">
        <v>2021</v>
      </c>
      <c r="I809" s="358">
        <v>0.9</v>
      </c>
      <c r="J809" s="122">
        <f>J808*6.32%+(J808)</f>
        <v>456096.44168985606</v>
      </c>
      <c r="K809" s="42"/>
    </row>
    <row r="810" spans="2:11" ht="15.75" thickBot="1">
      <c r="B810" s="540"/>
      <c r="C810" s="640"/>
      <c r="D810" s="282"/>
      <c r="E810" s="283"/>
      <c r="F810" s="641"/>
      <c r="G810" s="652"/>
      <c r="H810" s="582" t="s">
        <v>9</v>
      </c>
      <c r="I810" s="583"/>
      <c r="J810" s="240">
        <f>SUM(J806:J809)</f>
        <v>1668065.4557698562</v>
      </c>
      <c r="K810" s="43"/>
    </row>
    <row r="811" spans="2:11">
      <c r="B811" s="85"/>
      <c r="C811" s="85"/>
      <c r="D811" s="87"/>
      <c r="E811" s="88"/>
      <c r="F811" s="87"/>
      <c r="G811" s="87"/>
      <c r="H811" s="89"/>
      <c r="I811" s="89"/>
      <c r="J811" s="86"/>
      <c r="K811" s="90"/>
    </row>
    <row r="812" spans="2:11">
      <c r="B812" s="85"/>
      <c r="C812" s="85"/>
      <c r="D812" s="87"/>
      <c r="E812" s="88"/>
      <c r="F812" s="87"/>
      <c r="G812" s="87"/>
      <c r="H812" s="89"/>
      <c r="I812" s="89"/>
      <c r="J812" s="86"/>
      <c r="K812" s="90"/>
    </row>
    <row r="813" spans="2:11">
      <c r="B813" s="85"/>
      <c r="C813" s="85"/>
      <c r="D813" s="87"/>
      <c r="E813" s="88"/>
      <c r="F813" s="87"/>
      <c r="G813" s="87"/>
      <c r="H813" s="89"/>
      <c r="I813" s="89"/>
      <c r="J813" s="86"/>
      <c r="K813" s="90"/>
    </row>
    <row r="814" spans="2:11" ht="15.75" thickBot="1">
      <c r="B814" s="85"/>
      <c r="C814" s="85"/>
      <c r="D814" s="87"/>
      <c r="E814" s="88"/>
      <c r="F814" s="87"/>
      <c r="G814" s="87"/>
      <c r="H814" s="89"/>
      <c r="I814" s="89"/>
      <c r="J814" s="86"/>
      <c r="K814" s="90"/>
    </row>
    <row r="815" spans="2:11" ht="19.5" thickBot="1">
      <c r="B815" s="644" t="s">
        <v>160</v>
      </c>
      <c r="C815" s="645"/>
      <c r="D815" s="645"/>
      <c r="E815" s="645"/>
      <c r="F815" s="75"/>
      <c r="G815" s="75"/>
      <c r="H815" s="75"/>
      <c r="I815" s="75"/>
      <c r="J815" s="75"/>
      <c r="K815" s="76"/>
    </row>
    <row r="816" spans="2:11" ht="16.5" thickBot="1">
      <c r="B816" s="521" t="s">
        <v>339</v>
      </c>
      <c r="C816" s="522"/>
      <c r="D816" s="522"/>
      <c r="E816" s="522"/>
      <c r="F816" s="522"/>
      <c r="G816" s="522"/>
      <c r="H816" s="522"/>
      <c r="I816" s="522"/>
      <c r="J816" s="522"/>
      <c r="K816" s="523"/>
    </row>
    <row r="817" spans="1:11" ht="15.75" thickBot="1">
      <c r="B817" s="657" t="s">
        <v>101</v>
      </c>
      <c r="C817" s="658"/>
      <c r="D817" s="658"/>
      <c r="E817" s="658"/>
      <c r="F817" s="658"/>
      <c r="G817" s="658"/>
      <c r="H817" s="658"/>
      <c r="I817" s="658"/>
      <c r="J817" s="658"/>
      <c r="K817" s="659"/>
    </row>
    <row r="818" spans="1:11" ht="15.75" thickBot="1">
      <c r="B818" s="297" t="s">
        <v>0</v>
      </c>
      <c r="C818" s="298"/>
      <c r="D818" s="70" t="s">
        <v>1</v>
      </c>
      <c r="E818" s="97" t="s">
        <v>2</v>
      </c>
      <c r="F818" s="590" t="s">
        <v>3</v>
      </c>
      <c r="G818" s="591"/>
      <c r="H818" s="97" t="s">
        <v>4</v>
      </c>
      <c r="I818" s="225" t="s">
        <v>103</v>
      </c>
      <c r="J818" s="23" t="s">
        <v>5</v>
      </c>
      <c r="K818" s="97" t="s">
        <v>6</v>
      </c>
    </row>
    <row r="819" spans="1:11">
      <c r="B819" s="519" t="s">
        <v>164</v>
      </c>
      <c r="C819" s="520"/>
      <c r="D819" s="165"/>
      <c r="E819" s="165"/>
      <c r="F819" s="536"/>
      <c r="G819" s="537"/>
      <c r="H819" s="165">
        <v>2018</v>
      </c>
      <c r="I819" s="245">
        <v>20</v>
      </c>
      <c r="J819" s="238">
        <v>2000</v>
      </c>
      <c r="K819" s="37"/>
    </row>
    <row r="820" spans="1:11">
      <c r="B820" s="524" t="s">
        <v>418</v>
      </c>
      <c r="C820" s="525"/>
      <c r="D820" s="219"/>
      <c r="E820" s="219" t="s">
        <v>55</v>
      </c>
      <c r="F820" s="532" t="s">
        <v>544</v>
      </c>
      <c r="G820" s="533"/>
      <c r="H820" s="219">
        <v>2019</v>
      </c>
      <c r="I820" s="219">
        <v>20</v>
      </c>
      <c r="J820" s="121">
        <f>J819*6.32%+(J819)</f>
        <v>2126.4</v>
      </c>
      <c r="K820" s="38"/>
    </row>
    <row r="821" spans="1:11">
      <c r="B821" s="524"/>
      <c r="C821" s="525"/>
      <c r="D821" s="219" t="s">
        <v>11</v>
      </c>
      <c r="E821" s="219" t="s">
        <v>38</v>
      </c>
      <c r="F821" s="52"/>
      <c r="G821" s="52"/>
      <c r="H821" s="219">
        <v>2020</v>
      </c>
      <c r="I821" s="219">
        <v>20</v>
      </c>
      <c r="J821" s="121">
        <f>J820*6.32%+(J820)</f>
        <v>2260.7884800000002</v>
      </c>
      <c r="K821" s="38"/>
    </row>
    <row r="822" spans="1:11" ht="16.5" customHeight="1" thickBot="1">
      <c r="B822" s="647"/>
      <c r="C822" s="648"/>
      <c r="D822" s="255"/>
      <c r="E822" s="256"/>
      <c r="F822" s="534"/>
      <c r="G822" s="535"/>
      <c r="H822" s="256">
        <v>2021</v>
      </c>
      <c r="I822" s="256">
        <v>20</v>
      </c>
      <c r="J822" s="122">
        <f>J821*6.32%+(J821)</f>
        <v>2403.670311936</v>
      </c>
      <c r="K822" s="263"/>
    </row>
    <row r="823" spans="1:11" ht="15.75" thickBot="1">
      <c r="B823" s="499"/>
      <c r="C823" s="500"/>
      <c r="D823" s="458"/>
      <c r="E823" s="457"/>
      <c r="F823" s="498"/>
      <c r="G823" s="498"/>
      <c r="H823" s="558" t="s">
        <v>9</v>
      </c>
      <c r="I823" s="559"/>
      <c r="J823" s="284">
        <f>SUM(J819:J822)</f>
        <v>8790.8587919359998</v>
      </c>
      <c r="K823" s="266">
        <f>SUM(K819:K822)</f>
        <v>0</v>
      </c>
    </row>
    <row r="824" spans="1:11" ht="15.75" thickBot="1">
      <c r="B824" s="230"/>
      <c r="C824" s="230"/>
      <c r="D824" s="229"/>
      <c r="E824" s="218"/>
      <c r="F824" s="229"/>
      <c r="G824" s="229"/>
      <c r="H824" s="12"/>
      <c r="I824" s="12"/>
      <c r="J824" s="216"/>
      <c r="K824" s="13"/>
    </row>
    <row r="825" spans="1:11" ht="15.75" thickBot="1">
      <c r="B825" s="297" t="s">
        <v>0</v>
      </c>
      <c r="C825" s="298"/>
      <c r="D825" s="70" t="s">
        <v>1</v>
      </c>
      <c r="E825" s="97" t="s">
        <v>2</v>
      </c>
      <c r="F825" s="499" t="s">
        <v>3</v>
      </c>
      <c r="G825" s="500"/>
      <c r="H825" s="97" t="s">
        <v>4</v>
      </c>
      <c r="I825" s="225" t="s">
        <v>103</v>
      </c>
      <c r="J825" s="23" t="s">
        <v>5</v>
      </c>
      <c r="K825" s="97" t="s">
        <v>6</v>
      </c>
    </row>
    <row r="826" spans="1:11" ht="15.75" thickBot="1">
      <c r="B826" s="519" t="s">
        <v>57</v>
      </c>
      <c r="C826" s="520"/>
      <c r="D826" s="165"/>
      <c r="E826" s="165"/>
      <c r="F826" s="536"/>
      <c r="G826" s="537"/>
      <c r="H826" s="165">
        <v>2018</v>
      </c>
      <c r="I826" s="300">
        <v>0.2</v>
      </c>
      <c r="J826" s="238">
        <v>350500</v>
      </c>
      <c r="K826" s="37"/>
    </row>
    <row r="827" spans="1:11" ht="15.75" thickBot="1">
      <c r="B827" s="524" t="s">
        <v>419</v>
      </c>
      <c r="C827" s="525"/>
      <c r="D827" s="219"/>
      <c r="E827" s="219" t="s">
        <v>55</v>
      </c>
      <c r="F827" s="532" t="s">
        <v>7</v>
      </c>
      <c r="G827" s="533"/>
      <c r="H827" s="219">
        <v>2019</v>
      </c>
      <c r="I827" s="300">
        <v>0.2</v>
      </c>
      <c r="J827" s="121">
        <f>J826*6.32%+(J826)</f>
        <v>372651.6</v>
      </c>
      <c r="K827" s="38"/>
    </row>
    <row r="828" spans="1:11" ht="15.75" thickBot="1">
      <c r="B828" s="560"/>
      <c r="C828" s="533"/>
      <c r="D828" s="219" t="s">
        <v>8</v>
      </c>
      <c r="E828" s="219" t="s">
        <v>56</v>
      </c>
      <c r="F828" s="532"/>
      <c r="G828" s="533"/>
      <c r="H828" s="219">
        <v>2020</v>
      </c>
      <c r="I828" s="300">
        <v>0.2</v>
      </c>
      <c r="J828" s="121">
        <f>J827*6.32%+(J827)</f>
        <v>396203.18111999996</v>
      </c>
      <c r="K828" s="38"/>
    </row>
    <row r="829" spans="1:11" ht="15.75" thickBot="1">
      <c r="B829" s="575"/>
      <c r="C829" s="576"/>
      <c r="D829" s="255"/>
      <c r="E829" s="256"/>
      <c r="F829" s="534"/>
      <c r="G829" s="535"/>
      <c r="H829" s="435">
        <v>2021</v>
      </c>
      <c r="I829" s="332">
        <v>0.2</v>
      </c>
      <c r="J829" s="122">
        <f>J828*6.32%+(J828)</f>
        <v>421243.22216678399</v>
      </c>
      <c r="K829" s="263"/>
    </row>
    <row r="830" spans="1:11" s="84" customFormat="1" ht="15.75" customHeight="1" thickBot="1">
      <c r="A830"/>
      <c r="B830" s="499"/>
      <c r="C830" s="500"/>
      <c r="D830" s="458"/>
      <c r="E830" s="457"/>
      <c r="F830" s="498"/>
      <c r="G830" s="498"/>
      <c r="H830" s="558" t="s">
        <v>9</v>
      </c>
      <c r="I830" s="559"/>
      <c r="J830" s="284">
        <f>SUM(J826:J829)</f>
        <v>1540598.003286784</v>
      </c>
      <c r="K830" s="266">
        <f>SUM(K826:K829)</f>
        <v>0</v>
      </c>
    </row>
    <row r="831" spans="1:11" ht="15.75" customHeight="1" thickBot="1">
      <c r="A831" s="84"/>
      <c r="B831" s="230"/>
      <c r="C831" s="230"/>
      <c r="D831" s="229"/>
      <c r="E831" s="218"/>
      <c r="F831" s="229"/>
      <c r="G831" s="229"/>
      <c r="H831" s="12"/>
      <c r="I831" s="12"/>
      <c r="J831" s="216"/>
      <c r="K831" s="13"/>
    </row>
    <row r="832" spans="1:11" s="84" customFormat="1" ht="24.75" thickBot="1">
      <c r="A832"/>
      <c r="B832" s="297" t="s">
        <v>0</v>
      </c>
      <c r="C832" s="298"/>
      <c r="D832" s="70" t="s">
        <v>1</v>
      </c>
      <c r="E832" s="97" t="s">
        <v>2</v>
      </c>
      <c r="F832" s="224" t="s">
        <v>3</v>
      </c>
      <c r="G832" s="225"/>
      <c r="H832" s="97" t="s">
        <v>4</v>
      </c>
      <c r="I832" s="225" t="s">
        <v>103</v>
      </c>
      <c r="J832" s="23" t="s">
        <v>5</v>
      </c>
      <c r="K832" s="97" t="s">
        <v>6</v>
      </c>
    </row>
    <row r="833" spans="1:11" s="84" customFormat="1">
      <c r="B833" s="519" t="s">
        <v>166</v>
      </c>
      <c r="C833" s="520"/>
      <c r="D833" s="165"/>
      <c r="E833" s="165"/>
      <c r="F833" s="536"/>
      <c r="G833" s="537"/>
      <c r="H833" s="165">
        <v>2018</v>
      </c>
      <c r="I833" s="245" t="s">
        <v>554</v>
      </c>
      <c r="J833" s="238">
        <v>1570500</v>
      </c>
      <c r="K833" s="37"/>
    </row>
    <row r="834" spans="1:11" s="84" customFormat="1">
      <c r="B834" s="524" t="s">
        <v>165</v>
      </c>
      <c r="C834" s="525"/>
      <c r="D834" s="219"/>
      <c r="E834" s="219" t="s">
        <v>167</v>
      </c>
      <c r="F834" s="532" t="s">
        <v>553</v>
      </c>
      <c r="G834" s="533"/>
      <c r="H834" s="219">
        <v>2019</v>
      </c>
      <c r="I834" s="247" t="s">
        <v>555</v>
      </c>
      <c r="J834" s="121">
        <f>J833*6.32%+(J833)</f>
        <v>1669755.6</v>
      </c>
      <c r="K834" s="38"/>
    </row>
    <row r="835" spans="1:11" s="84" customFormat="1">
      <c r="B835" s="524" t="s">
        <v>420</v>
      </c>
      <c r="C835" s="525"/>
      <c r="D835" s="219" t="s">
        <v>8</v>
      </c>
      <c r="E835" s="219" t="s">
        <v>168</v>
      </c>
      <c r="F835" s="532"/>
      <c r="G835" s="533"/>
      <c r="H835" s="219">
        <v>2020</v>
      </c>
      <c r="I835" s="269">
        <v>7245</v>
      </c>
      <c r="J835" s="121">
        <f>J834*6.32%+(J834)</f>
        <v>1775284.1539200002</v>
      </c>
      <c r="K835" s="38"/>
    </row>
    <row r="836" spans="1:11" s="84" customFormat="1" ht="15.75" thickBot="1">
      <c r="B836" s="656"/>
      <c r="C836" s="639"/>
      <c r="D836" s="255"/>
      <c r="E836" s="256"/>
      <c r="F836" s="534"/>
      <c r="G836" s="535"/>
      <c r="H836" s="256">
        <v>2021</v>
      </c>
      <c r="I836" s="359">
        <v>7610</v>
      </c>
      <c r="J836" s="122">
        <f>J835*6.32%+(J835)</f>
        <v>1887482.1124477442</v>
      </c>
      <c r="K836" s="263"/>
    </row>
    <row r="837" spans="1:11" s="84" customFormat="1" ht="15.75" customHeight="1" thickBot="1">
      <c r="B837" s="499"/>
      <c r="C837" s="500"/>
      <c r="D837" s="458"/>
      <c r="E837" s="457"/>
      <c r="F837" s="498"/>
      <c r="G837" s="498"/>
      <c r="H837" s="558" t="s">
        <v>9</v>
      </c>
      <c r="I837" s="559"/>
      <c r="J837" s="284">
        <f>SUM(J833:J836)</f>
        <v>6903021.8663677443</v>
      </c>
      <c r="K837" s="266">
        <f>SUM(K833:K836)</f>
        <v>0</v>
      </c>
    </row>
    <row r="838" spans="1:11" s="84" customFormat="1" ht="15" customHeight="1" thickBot="1">
      <c r="B838" s="230"/>
      <c r="C838" s="230"/>
      <c r="D838" s="229"/>
      <c r="E838" s="218"/>
      <c r="F838" s="229"/>
      <c r="G838" s="229"/>
      <c r="H838" s="12"/>
      <c r="I838" s="12"/>
      <c r="J838" s="216"/>
      <c r="K838" s="13"/>
    </row>
    <row r="839" spans="1:11" ht="13.5" customHeight="1" thickBot="1">
      <c r="A839" s="84"/>
      <c r="B839" s="297" t="s">
        <v>0</v>
      </c>
      <c r="C839" s="298"/>
      <c r="D839" s="70" t="s">
        <v>1</v>
      </c>
      <c r="E839" s="97" t="s">
        <v>2</v>
      </c>
      <c r="F839" s="499" t="s">
        <v>3</v>
      </c>
      <c r="G839" s="500"/>
      <c r="H839" s="97" t="s">
        <v>4</v>
      </c>
      <c r="I839" s="225" t="s">
        <v>103</v>
      </c>
      <c r="J839" s="23" t="s">
        <v>5</v>
      </c>
      <c r="K839" s="97" t="s">
        <v>6</v>
      </c>
    </row>
    <row r="840" spans="1:11" s="84" customFormat="1">
      <c r="A840"/>
      <c r="B840" s="519" t="s">
        <v>281</v>
      </c>
      <c r="C840" s="520"/>
      <c r="D840" s="165"/>
      <c r="E840" s="165"/>
      <c r="F840" s="536"/>
      <c r="G840" s="537"/>
      <c r="H840" s="165">
        <v>2018</v>
      </c>
      <c r="I840" s="360" t="s">
        <v>556</v>
      </c>
      <c r="J840" s="238">
        <v>5000</v>
      </c>
      <c r="K840" s="37"/>
    </row>
    <row r="841" spans="1:11" s="84" customFormat="1">
      <c r="B841" s="524" t="s">
        <v>421</v>
      </c>
      <c r="C841" s="525"/>
      <c r="D841" s="219"/>
      <c r="E841" s="219" t="s">
        <v>282</v>
      </c>
      <c r="F841" s="532" t="s">
        <v>7</v>
      </c>
      <c r="G841" s="533"/>
      <c r="H841" s="219">
        <v>2019</v>
      </c>
      <c r="I841" s="35">
        <v>0.2</v>
      </c>
      <c r="J841" s="121">
        <f>J840*6.32%+(J840)</f>
        <v>5316</v>
      </c>
      <c r="K841" s="38"/>
    </row>
    <row r="842" spans="1:11" s="84" customFormat="1">
      <c r="B842" s="524"/>
      <c r="C842" s="525"/>
      <c r="D842" s="219" t="s">
        <v>11</v>
      </c>
      <c r="E842" s="219" t="s">
        <v>283</v>
      </c>
      <c r="F842" s="52"/>
      <c r="G842" s="52"/>
      <c r="H842" s="219">
        <v>2020</v>
      </c>
      <c r="I842" s="35">
        <v>0.2</v>
      </c>
      <c r="J842" s="121">
        <f>J841*6.32%+(J841)</f>
        <v>5651.9712</v>
      </c>
      <c r="K842" s="38"/>
    </row>
    <row r="843" spans="1:11" s="84" customFormat="1" ht="15.75" thickBot="1">
      <c r="B843" s="575"/>
      <c r="C843" s="576"/>
      <c r="D843" s="255"/>
      <c r="E843" s="256"/>
      <c r="F843" s="534"/>
      <c r="G843" s="535"/>
      <c r="H843" s="256">
        <v>2021</v>
      </c>
      <c r="I843" s="259">
        <v>0.2</v>
      </c>
      <c r="J843" s="122">
        <f>J842*6.32%+(J842)</f>
        <v>6009.1757798400004</v>
      </c>
      <c r="K843" s="263"/>
    </row>
    <row r="844" spans="1:11" s="84" customFormat="1" ht="15.75" customHeight="1" thickBot="1">
      <c r="B844" s="499"/>
      <c r="C844" s="577"/>
      <c r="D844" s="282"/>
      <c r="E844" s="283"/>
      <c r="F844" s="570"/>
      <c r="G844" s="569"/>
      <c r="H844" s="574" t="s">
        <v>9</v>
      </c>
      <c r="I844" s="573"/>
      <c r="J844" s="240">
        <f>SUM(J840:J843)</f>
        <v>21977.146979839999</v>
      </c>
      <c r="K844" s="266"/>
    </row>
    <row r="845" spans="1:11" s="84" customFormat="1" ht="15" customHeight="1">
      <c r="B845" s="85"/>
      <c r="C845" s="85"/>
      <c r="D845" s="87"/>
      <c r="E845" s="88"/>
      <c r="F845" s="87"/>
      <c r="G845" s="87"/>
      <c r="H845" s="89"/>
      <c r="I845" s="89"/>
      <c r="J845" s="86"/>
      <c r="K845" s="90"/>
    </row>
    <row r="846" spans="1:11" s="84" customFormat="1">
      <c r="B846" s="85"/>
      <c r="C846" s="85"/>
      <c r="D846" s="87"/>
      <c r="E846" s="88"/>
      <c r="F846" s="87"/>
      <c r="G846" s="87"/>
      <c r="H846" s="89"/>
      <c r="I846" s="89"/>
      <c r="J846" s="86"/>
      <c r="K846" s="90"/>
    </row>
    <row r="847" spans="1:11" s="84" customFormat="1">
      <c r="B847" s="85"/>
      <c r="C847" s="85"/>
      <c r="D847" s="87"/>
      <c r="E847" s="88"/>
      <c r="F847" s="87"/>
      <c r="G847" s="87"/>
      <c r="H847" s="89"/>
      <c r="I847" s="89"/>
      <c r="J847" s="86"/>
      <c r="K847" s="90"/>
    </row>
    <row r="848" spans="1:11" s="84" customFormat="1">
      <c r="B848" s="85"/>
      <c r="C848" s="85"/>
      <c r="D848" s="87"/>
      <c r="E848" s="88"/>
      <c r="F848" s="87"/>
      <c r="G848" s="87"/>
      <c r="H848" s="89"/>
      <c r="I848" s="89"/>
      <c r="J848" s="86"/>
      <c r="K848" s="90"/>
    </row>
    <row r="849" spans="1:11" s="84" customFormat="1" ht="15.75" thickBot="1">
      <c r="B849" s="85"/>
      <c r="C849" s="85"/>
      <c r="D849" s="87"/>
      <c r="E849" s="88"/>
      <c r="F849" s="87"/>
      <c r="G849" s="87"/>
      <c r="H849" s="89"/>
      <c r="I849" s="89"/>
      <c r="J849" s="86"/>
      <c r="K849" s="90"/>
    </row>
    <row r="850" spans="1:11" s="84" customFormat="1" ht="19.5" thickBot="1">
      <c r="B850" s="644" t="s">
        <v>160</v>
      </c>
      <c r="C850" s="645"/>
      <c r="D850" s="645"/>
      <c r="E850" s="645"/>
      <c r="F850" s="75"/>
      <c r="G850" s="75"/>
      <c r="H850" s="75"/>
      <c r="I850" s="75"/>
      <c r="J850" s="75"/>
      <c r="K850" s="76"/>
    </row>
    <row r="851" spans="1:11" s="84" customFormat="1" ht="16.5" thickBot="1">
      <c r="B851" s="521" t="s">
        <v>339</v>
      </c>
      <c r="C851" s="522"/>
      <c r="D851" s="522"/>
      <c r="E851" s="522"/>
      <c r="F851" s="522"/>
      <c r="G851" s="522"/>
      <c r="H851" s="522"/>
      <c r="I851" s="522"/>
      <c r="J851" s="522"/>
      <c r="K851" s="523"/>
    </row>
    <row r="852" spans="1:11" s="84" customFormat="1" ht="15.75" thickBot="1">
      <c r="B852" s="657" t="s">
        <v>101</v>
      </c>
      <c r="C852" s="658"/>
      <c r="D852" s="658"/>
      <c r="E852" s="658"/>
      <c r="F852" s="658"/>
      <c r="G852" s="658"/>
      <c r="H852" s="658"/>
      <c r="I852" s="658"/>
      <c r="J852" s="658"/>
      <c r="K852" s="659"/>
    </row>
    <row r="853" spans="1:11" s="84" customFormat="1" ht="15.75" thickBot="1">
      <c r="B853" s="297" t="s">
        <v>0</v>
      </c>
      <c r="C853" s="298"/>
      <c r="D853" s="70" t="s">
        <v>1</v>
      </c>
      <c r="E853" s="97" t="s">
        <v>2</v>
      </c>
      <c r="F853" s="590" t="s">
        <v>3</v>
      </c>
      <c r="G853" s="591"/>
      <c r="H853" s="97" t="s">
        <v>4</v>
      </c>
      <c r="I853" s="225" t="s">
        <v>103</v>
      </c>
      <c r="J853" s="23" t="s">
        <v>5</v>
      </c>
      <c r="K853" s="97" t="s">
        <v>6</v>
      </c>
    </row>
    <row r="854" spans="1:11" s="84" customFormat="1">
      <c r="B854" s="519" t="s">
        <v>630</v>
      </c>
      <c r="C854" s="520"/>
      <c r="D854" s="165"/>
      <c r="E854" s="165"/>
      <c r="F854" s="536"/>
      <c r="G854" s="537"/>
      <c r="H854" s="165">
        <v>2018</v>
      </c>
      <c r="I854" s="360" t="s">
        <v>122</v>
      </c>
      <c r="J854" s="238">
        <v>5000</v>
      </c>
      <c r="K854" s="37"/>
    </row>
    <row r="855" spans="1:11" s="84" customFormat="1">
      <c r="B855" s="524" t="s">
        <v>422</v>
      </c>
      <c r="C855" s="525"/>
      <c r="D855" s="219"/>
      <c r="E855" s="219" t="s">
        <v>284</v>
      </c>
      <c r="F855" s="532" t="s">
        <v>10</v>
      </c>
      <c r="G855" s="533"/>
      <c r="H855" s="219">
        <v>2019</v>
      </c>
      <c r="I855" s="247" t="s">
        <v>527</v>
      </c>
      <c r="J855" s="121">
        <f>J854*6.32%+(J854)</f>
        <v>5316</v>
      </c>
      <c r="K855" s="38"/>
    </row>
    <row r="856" spans="1:11" s="84" customFormat="1">
      <c r="B856" s="560"/>
      <c r="C856" s="533"/>
      <c r="D856" s="219" t="s">
        <v>11</v>
      </c>
      <c r="E856" s="219" t="s">
        <v>285</v>
      </c>
      <c r="F856" s="52"/>
      <c r="G856" s="52"/>
      <c r="H856" s="219">
        <v>2020</v>
      </c>
      <c r="I856" s="247" t="s">
        <v>527</v>
      </c>
      <c r="J856" s="121">
        <f>J855*6.32%+(J855)</f>
        <v>5651.9712</v>
      </c>
      <c r="K856" s="38"/>
    </row>
    <row r="857" spans="1:11" s="84" customFormat="1" ht="16.5" customHeight="1" thickBot="1">
      <c r="B857" s="575"/>
      <c r="C857" s="576"/>
      <c r="D857" s="255"/>
      <c r="E857" s="256"/>
      <c r="F857" s="534"/>
      <c r="G857" s="535"/>
      <c r="H857" s="168">
        <v>2021</v>
      </c>
      <c r="I857" s="250" t="s">
        <v>527</v>
      </c>
      <c r="J857" s="122">
        <f>J856*6.32%+(J856)</f>
        <v>6009.1757798400004</v>
      </c>
      <c r="K857" s="263"/>
    </row>
    <row r="858" spans="1:11" s="84" customFormat="1" ht="15.75" thickBot="1">
      <c r="B858" s="499"/>
      <c r="C858" s="577"/>
      <c r="D858" s="282"/>
      <c r="E858" s="283"/>
      <c r="F858" s="570"/>
      <c r="G858" s="497"/>
      <c r="H858" s="558" t="s">
        <v>9</v>
      </c>
      <c r="I858" s="559"/>
      <c r="J858" s="240">
        <f>SUM(J854:J857)</f>
        <v>21977.146979839999</v>
      </c>
      <c r="K858" s="266"/>
    </row>
    <row r="859" spans="1:11" ht="15" customHeight="1" thickBot="1">
      <c r="A859" s="84"/>
      <c r="B859" s="230"/>
      <c r="C859" s="230"/>
      <c r="D859" s="229"/>
      <c r="E859" s="218"/>
      <c r="F859" s="229"/>
      <c r="G859" s="229"/>
      <c r="H859" s="57"/>
      <c r="I859" s="57"/>
      <c r="J859" s="216"/>
      <c r="K859" s="13"/>
    </row>
    <row r="860" spans="1:11" ht="15" customHeight="1" thickBot="1">
      <c r="B860" s="297" t="s">
        <v>0</v>
      </c>
      <c r="C860" s="298"/>
      <c r="D860" s="70" t="s">
        <v>1</v>
      </c>
      <c r="E860" s="97" t="s">
        <v>2</v>
      </c>
      <c r="F860" s="499" t="s">
        <v>3</v>
      </c>
      <c r="G860" s="500"/>
      <c r="H860" s="97" t="s">
        <v>4</v>
      </c>
      <c r="I860" s="225" t="s">
        <v>103</v>
      </c>
      <c r="J860" s="23" t="s">
        <v>5</v>
      </c>
      <c r="K860" s="97" t="s">
        <v>6</v>
      </c>
    </row>
    <row r="861" spans="1:11" s="84" customFormat="1">
      <c r="A861"/>
      <c r="B861" s="519" t="s">
        <v>288</v>
      </c>
      <c r="C861" s="520"/>
      <c r="D861" s="165"/>
      <c r="E861" s="165"/>
      <c r="F861" s="536"/>
      <c r="G861" s="537"/>
      <c r="H861" s="165">
        <v>2018</v>
      </c>
      <c r="I861" s="245" t="s">
        <v>122</v>
      </c>
      <c r="J861" s="238">
        <v>5000</v>
      </c>
      <c r="K861" s="37"/>
    </row>
    <row r="862" spans="1:11" s="84" customFormat="1">
      <c r="B862" s="524" t="s">
        <v>423</v>
      </c>
      <c r="C862" s="525"/>
      <c r="D862" s="219"/>
      <c r="E862" s="219" t="s">
        <v>286</v>
      </c>
      <c r="F862" s="532" t="s">
        <v>10</v>
      </c>
      <c r="G862" s="533"/>
      <c r="H862" s="219">
        <v>2019</v>
      </c>
      <c r="I862" s="219" t="s">
        <v>527</v>
      </c>
      <c r="J862" s="121">
        <f>J861*6.32%+(J861)</f>
        <v>5316</v>
      </c>
      <c r="K862" s="38"/>
    </row>
    <row r="863" spans="1:11" s="84" customFormat="1">
      <c r="B863" s="361"/>
      <c r="C863" s="362"/>
      <c r="D863" s="219" t="s">
        <v>11</v>
      </c>
      <c r="E863" s="219" t="s">
        <v>287</v>
      </c>
      <c r="F863" s="56"/>
      <c r="G863" s="56"/>
      <c r="H863" s="219">
        <v>2020</v>
      </c>
      <c r="I863" s="219" t="s">
        <v>527</v>
      </c>
      <c r="J863" s="121">
        <f>J862*6.32%+(J862)</f>
        <v>5651.9712</v>
      </c>
      <c r="K863" s="38"/>
    </row>
    <row r="864" spans="1:11" s="84" customFormat="1" ht="15.75" thickBot="1">
      <c r="B864" s="459"/>
      <c r="C864" s="383"/>
      <c r="D864" s="255"/>
      <c r="E864" s="256"/>
      <c r="F864" s="534"/>
      <c r="G864" s="535"/>
      <c r="H864" s="256">
        <v>2021</v>
      </c>
      <c r="I864" s="256" t="s">
        <v>527</v>
      </c>
      <c r="J864" s="122">
        <f>J863*6.32%+(J863)</f>
        <v>6009.1757798400004</v>
      </c>
      <c r="K864" s="263"/>
    </row>
    <row r="865" spans="2:11" s="84" customFormat="1" ht="15.75" customHeight="1" thickBot="1">
      <c r="B865" s="676"/>
      <c r="C865" s="677"/>
      <c r="D865" s="458"/>
      <c r="E865" s="457"/>
      <c r="F865" s="498"/>
      <c r="G865" s="498"/>
      <c r="H865" s="558" t="s">
        <v>9</v>
      </c>
      <c r="I865" s="559"/>
      <c r="J865" s="284">
        <f>SUM(J861:J864)</f>
        <v>21977.146979839999</v>
      </c>
      <c r="K865" s="266"/>
    </row>
    <row r="866" spans="2:11" s="84" customFormat="1" ht="15" customHeight="1" thickBot="1">
      <c r="B866" s="230"/>
      <c r="C866" s="230"/>
      <c r="D866" s="229"/>
      <c r="E866" s="218"/>
      <c r="F866" s="229"/>
      <c r="G866" s="229"/>
      <c r="H866" s="57"/>
      <c r="I866" s="57"/>
      <c r="J866" s="216"/>
      <c r="K866" s="13"/>
    </row>
    <row r="867" spans="2:11" s="84" customFormat="1" ht="15" customHeight="1" thickBot="1">
      <c r="B867" s="297" t="s">
        <v>0</v>
      </c>
      <c r="C867" s="298"/>
      <c r="D867" s="70" t="s">
        <v>1</v>
      </c>
      <c r="E867" s="97" t="s">
        <v>2</v>
      </c>
      <c r="F867" s="499" t="s">
        <v>3</v>
      </c>
      <c r="G867" s="500"/>
      <c r="H867" s="97" t="s">
        <v>4</v>
      </c>
      <c r="I867" s="225" t="s">
        <v>103</v>
      </c>
      <c r="J867" s="23" t="s">
        <v>5</v>
      </c>
      <c r="K867" s="97" t="s">
        <v>6</v>
      </c>
    </row>
    <row r="868" spans="2:11" s="84" customFormat="1">
      <c r="B868" s="519" t="s">
        <v>289</v>
      </c>
      <c r="C868" s="520"/>
      <c r="D868" s="165"/>
      <c r="E868" s="165"/>
      <c r="F868" s="536"/>
      <c r="G868" s="537"/>
      <c r="H868" s="165">
        <v>2018</v>
      </c>
      <c r="I868" s="245" t="s">
        <v>122</v>
      </c>
      <c r="J868" s="238">
        <v>5000</v>
      </c>
      <c r="K868" s="37"/>
    </row>
    <row r="869" spans="2:11" s="84" customFormat="1">
      <c r="B869" s="524" t="s">
        <v>424</v>
      </c>
      <c r="C869" s="525"/>
      <c r="D869" s="219"/>
      <c r="E869" s="219" t="s">
        <v>286</v>
      </c>
      <c r="F869" s="532" t="s">
        <v>10</v>
      </c>
      <c r="G869" s="533"/>
      <c r="H869" s="219">
        <v>2019</v>
      </c>
      <c r="I869" s="35" t="s">
        <v>527</v>
      </c>
      <c r="J869" s="121">
        <f>J868*6.32%+(J868)</f>
        <v>5316</v>
      </c>
      <c r="K869" s="38"/>
    </row>
    <row r="870" spans="2:11" s="84" customFormat="1">
      <c r="B870" s="524"/>
      <c r="C870" s="525"/>
      <c r="D870" s="219" t="s">
        <v>11</v>
      </c>
      <c r="E870" s="219" t="s">
        <v>287</v>
      </c>
      <c r="F870" s="52"/>
      <c r="G870" s="52"/>
      <c r="H870" s="219">
        <v>2020</v>
      </c>
      <c r="I870" s="219" t="s">
        <v>527</v>
      </c>
      <c r="J870" s="121">
        <f>J869*6.32%+(J869)</f>
        <v>5651.9712</v>
      </c>
      <c r="K870" s="38"/>
    </row>
    <row r="871" spans="2:11" s="84" customFormat="1" ht="15.75" thickBot="1">
      <c r="B871" s="647"/>
      <c r="C871" s="648"/>
      <c r="D871" s="255"/>
      <c r="E871" s="256"/>
      <c r="F871" s="534"/>
      <c r="G871" s="535"/>
      <c r="H871" s="256">
        <v>2021</v>
      </c>
      <c r="I871" s="256" t="s">
        <v>527</v>
      </c>
      <c r="J871" s="122">
        <f>J870*6.32%+(J870)</f>
        <v>6009.1757798400004</v>
      </c>
      <c r="K871" s="263"/>
    </row>
    <row r="872" spans="2:11" s="84" customFormat="1" ht="15.75" customHeight="1" thickBot="1">
      <c r="B872" s="676"/>
      <c r="C872" s="677"/>
      <c r="D872" s="313"/>
      <c r="E872" s="314"/>
      <c r="F872" s="496"/>
      <c r="G872" s="497"/>
      <c r="H872" s="558" t="s">
        <v>9</v>
      </c>
      <c r="I872" s="559"/>
      <c r="J872" s="284">
        <f>SUM(J868:J871)</f>
        <v>21977.146979839999</v>
      </c>
      <c r="K872" s="266"/>
    </row>
    <row r="873" spans="2:11" s="84" customFormat="1" ht="15" customHeight="1" thickBot="1">
      <c r="B873" s="217"/>
      <c r="C873" s="217"/>
      <c r="D873" s="229"/>
      <c r="E873" s="218"/>
      <c r="F873" s="229"/>
      <c r="G873" s="229"/>
      <c r="H873" s="57"/>
      <c r="I873" s="57"/>
      <c r="J873" s="216"/>
      <c r="K873" s="13"/>
    </row>
    <row r="874" spans="2:11" s="84" customFormat="1" ht="15" customHeight="1" thickBot="1">
      <c r="B874" s="297" t="s">
        <v>0</v>
      </c>
      <c r="C874" s="298"/>
      <c r="D874" s="70" t="s">
        <v>1</v>
      </c>
      <c r="E874" s="97" t="s">
        <v>2</v>
      </c>
      <c r="F874" s="224" t="s">
        <v>3</v>
      </c>
      <c r="G874" s="225"/>
      <c r="H874" s="97" t="s">
        <v>4</v>
      </c>
      <c r="I874" s="225" t="s">
        <v>103</v>
      </c>
      <c r="J874" s="23" t="s">
        <v>5</v>
      </c>
      <c r="K874" s="97" t="s">
        <v>6</v>
      </c>
    </row>
    <row r="875" spans="2:11" s="84" customFormat="1">
      <c r="B875" s="519" t="s">
        <v>290</v>
      </c>
      <c r="C875" s="520"/>
      <c r="D875" s="165"/>
      <c r="E875" s="165"/>
      <c r="F875" s="536"/>
      <c r="G875" s="537"/>
      <c r="H875" s="165">
        <v>2018</v>
      </c>
      <c r="I875" s="245" t="s">
        <v>122</v>
      </c>
      <c r="J875" s="238">
        <v>5000</v>
      </c>
      <c r="K875" s="37"/>
    </row>
    <row r="876" spans="2:11" s="84" customFormat="1">
      <c r="B876" s="524" t="s">
        <v>425</v>
      </c>
      <c r="C876" s="525"/>
      <c r="D876" s="219"/>
      <c r="E876" s="219" t="s">
        <v>286</v>
      </c>
      <c r="F876" s="532" t="s">
        <v>10</v>
      </c>
      <c r="G876" s="533"/>
      <c r="H876" s="219">
        <v>2019</v>
      </c>
      <c r="I876" s="35" t="s">
        <v>527</v>
      </c>
      <c r="J876" s="121">
        <f>J875*6.32%+(J875)</f>
        <v>5316</v>
      </c>
      <c r="K876" s="38"/>
    </row>
    <row r="877" spans="2:11" s="84" customFormat="1">
      <c r="B877" s="524"/>
      <c r="C877" s="525"/>
      <c r="D877" s="219" t="s">
        <v>11</v>
      </c>
      <c r="E877" s="219" t="s">
        <v>287</v>
      </c>
      <c r="F877" s="52"/>
      <c r="G877" s="52"/>
      <c r="H877" s="219">
        <v>2020</v>
      </c>
      <c r="I877" s="219" t="s">
        <v>527</v>
      </c>
      <c r="J877" s="121">
        <f>J876*6.32%+(J876)</f>
        <v>5651.9712</v>
      </c>
      <c r="K877" s="38"/>
    </row>
    <row r="878" spans="2:11" s="84" customFormat="1" ht="15.75" thickBot="1">
      <c r="B878" s="647"/>
      <c r="C878" s="648"/>
      <c r="D878" s="255"/>
      <c r="E878" s="256"/>
      <c r="F878" s="534"/>
      <c r="G878" s="535"/>
      <c r="H878" s="256">
        <v>2021</v>
      </c>
      <c r="I878" s="256" t="s">
        <v>527</v>
      </c>
      <c r="J878" s="122">
        <f>J877*6.32%+(J877)</f>
        <v>6009.1757798400004</v>
      </c>
      <c r="K878" s="263"/>
    </row>
    <row r="879" spans="2:11" s="84" customFormat="1" ht="15.75" customHeight="1" thickBot="1">
      <c r="B879" s="499"/>
      <c r="C879" s="500"/>
      <c r="D879" s="458"/>
      <c r="E879" s="457"/>
      <c r="F879" s="496"/>
      <c r="G879" s="497"/>
      <c r="H879" s="558" t="s">
        <v>9</v>
      </c>
      <c r="I879" s="559"/>
      <c r="J879" s="284">
        <f>SUM(J875:J878)</f>
        <v>21977.146979839999</v>
      </c>
      <c r="K879" s="266"/>
    </row>
    <row r="880" spans="2:11" s="84" customFormat="1" ht="15" customHeight="1">
      <c r="B880" s="85"/>
      <c r="C880" s="85"/>
      <c r="D880" s="87"/>
      <c r="E880" s="88"/>
      <c r="F880" s="87"/>
      <c r="G880" s="87"/>
      <c r="H880" s="89"/>
      <c r="I880" s="89"/>
      <c r="J880" s="86"/>
      <c r="K880" s="90"/>
    </row>
    <row r="881" spans="1:11" s="84" customFormat="1" ht="14.25" customHeight="1">
      <c r="B881" s="85"/>
      <c r="C881" s="85"/>
      <c r="D881" s="87"/>
      <c r="E881" s="88"/>
      <c r="F881" s="87"/>
      <c r="G881" s="87"/>
      <c r="H881" s="89"/>
      <c r="I881" s="89"/>
      <c r="J881" s="86"/>
      <c r="K881" s="90"/>
    </row>
    <row r="882" spans="1:11" s="84" customFormat="1">
      <c r="B882" s="85"/>
      <c r="C882" s="85"/>
      <c r="D882" s="87"/>
      <c r="E882" s="88"/>
      <c r="F882" s="87"/>
      <c r="G882" s="87"/>
      <c r="H882" s="89"/>
      <c r="I882" s="89"/>
      <c r="J882" s="86"/>
      <c r="K882" s="90"/>
    </row>
    <row r="883" spans="1:11" s="84" customFormat="1">
      <c r="B883" s="85"/>
      <c r="C883" s="85"/>
      <c r="D883" s="87"/>
      <c r="E883" s="88"/>
      <c r="F883" s="87"/>
      <c r="G883" s="87"/>
      <c r="H883" s="89"/>
      <c r="I883" s="89"/>
      <c r="J883" s="86"/>
      <c r="K883" s="90"/>
    </row>
    <row r="884" spans="1:11" s="84" customFormat="1">
      <c r="B884" s="85"/>
      <c r="C884" s="85"/>
      <c r="D884" s="87"/>
      <c r="E884" s="88"/>
      <c r="F884" s="87"/>
      <c r="G884" s="87"/>
      <c r="H884" s="89"/>
      <c r="I884" s="89"/>
      <c r="J884" s="86"/>
      <c r="K884" s="90"/>
    </row>
    <row r="885" spans="1:11" s="84" customFormat="1" ht="15.75" thickBot="1">
      <c r="B885" s="85"/>
      <c r="C885" s="85"/>
      <c r="D885" s="87"/>
      <c r="E885" s="88"/>
      <c r="F885" s="87"/>
      <c r="G885" s="87"/>
      <c r="H885" s="89"/>
      <c r="I885" s="89"/>
      <c r="J885" s="86"/>
      <c r="K885" s="90"/>
    </row>
    <row r="886" spans="1:11" s="84" customFormat="1" ht="19.5" thickBot="1">
      <c r="B886" s="644" t="s">
        <v>160</v>
      </c>
      <c r="C886" s="645"/>
      <c r="D886" s="645"/>
      <c r="E886" s="645"/>
      <c r="F886" s="75"/>
      <c r="G886" s="75"/>
      <c r="H886" s="75"/>
      <c r="I886" s="75"/>
      <c r="J886" s="75"/>
      <c r="K886" s="76"/>
    </row>
    <row r="887" spans="1:11" s="84" customFormat="1" ht="16.5" thickBot="1">
      <c r="B887" s="521" t="s">
        <v>339</v>
      </c>
      <c r="C887" s="522"/>
      <c r="D887" s="522"/>
      <c r="E887" s="522"/>
      <c r="F887" s="522"/>
      <c r="G887" s="522"/>
      <c r="H887" s="522"/>
      <c r="I887" s="522"/>
      <c r="J887" s="522"/>
      <c r="K887" s="523"/>
    </row>
    <row r="888" spans="1:11" s="84" customFormat="1" ht="15.75" thickBot="1">
      <c r="B888" s="657" t="s">
        <v>101</v>
      </c>
      <c r="C888" s="658"/>
      <c r="D888" s="658"/>
      <c r="E888" s="658"/>
      <c r="F888" s="658"/>
      <c r="G888" s="658"/>
      <c r="H888" s="658"/>
      <c r="I888" s="658"/>
      <c r="J888" s="658"/>
      <c r="K888" s="659"/>
    </row>
    <row r="889" spans="1:11" s="84" customFormat="1" ht="15.75" thickBot="1">
      <c r="B889" s="297" t="s">
        <v>0</v>
      </c>
      <c r="C889" s="298"/>
      <c r="D889" s="70" t="s">
        <v>1</v>
      </c>
      <c r="E889" s="97" t="s">
        <v>2</v>
      </c>
      <c r="F889" s="590" t="s">
        <v>3</v>
      </c>
      <c r="G889" s="591"/>
      <c r="H889" s="97" t="s">
        <v>4</v>
      </c>
      <c r="I889" s="225" t="s">
        <v>103</v>
      </c>
      <c r="J889" s="23" t="s">
        <v>5</v>
      </c>
      <c r="K889" s="97" t="s">
        <v>6</v>
      </c>
    </row>
    <row r="890" spans="1:11" s="84" customFormat="1">
      <c r="B890" s="519" t="s">
        <v>291</v>
      </c>
      <c r="C890" s="520"/>
      <c r="D890" s="165"/>
      <c r="E890" s="165"/>
      <c r="F890" s="536"/>
      <c r="G890" s="537"/>
      <c r="H890" s="165">
        <v>2018</v>
      </c>
      <c r="I890" s="245" t="s">
        <v>122</v>
      </c>
      <c r="J890" s="238">
        <v>5000</v>
      </c>
      <c r="K890" s="37"/>
    </row>
    <row r="891" spans="1:11" s="84" customFormat="1">
      <c r="B891" s="524" t="s">
        <v>426</v>
      </c>
      <c r="C891" s="525"/>
      <c r="D891" s="219"/>
      <c r="E891" s="219" t="s">
        <v>292</v>
      </c>
      <c r="F891" s="532" t="s">
        <v>10</v>
      </c>
      <c r="G891" s="533"/>
      <c r="H891" s="219">
        <v>2019</v>
      </c>
      <c r="I891" s="219" t="s">
        <v>527</v>
      </c>
      <c r="J891" s="121">
        <f>J890*6.32%+(J890)</f>
        <v>5316</v>
      </c>
      <c r="K891" s="38"/>
    </row>
    <row r="892" spans="1:11" s="84" customFormat="1">
      <c r="B892" s="524"/>
      <c r="C892" s="525"/>
      <c r="D892" s="219" t="s">
        <v>11</v>
      </c>
      <c r="E892" s="219" t="s">
        <v>293</v>
      </c>
      <c r="F892" s="52"/>
      <c r="G892" s="52"/>
      <c r="H892" s="219">
        <v>2020</v>
      </c>
      <c r="I892" s="219" t="s">
        <v>527</v>
      </c>
      <c r="J892" s="121">
        <f>J891*6.32%+(J891)</f>
        <v>5651.9712</v>
      </c>
      <c r="K892" s="38"/>
    </row>
    <row r="893" spans="1:11" s="84" customFormat="1" ht="16.5" customHeight="1" thickBot="1">
      <c r="B893" s="647"/>
      <c r="C893" s="648"/>
      <c r="D893" s="255"/>
      <c r="E893" s="256"/>
      <c r="F893" s="534"/>
      <c r="G893" s="535"/>
      <c r="H893" s="256">
        <v>2021</v>
      </c>
      <c r="I893" s="256" t="s">
        <v>527</v>
      </c>
      <c r="J893" s="122">
        <f>J892*6.32%+(J892)</f>
        <v>6009.1757798400004</v>
      </c>
      <c r="K893" s="263"/>
    </row>
    <row r="894" spans="1:11" s="84" customFormat="1" ht="15.75" thickBot="1">
      <c r="B894" s="676"/>
      <c r="C894" s="677"/>
      <c r="D894" s="322"/>
      <c r="E894" s="457"/>
      <c r="F894" s="496"/>
      <c r="G894" s="497"/>
      <c r="H894" s="558" t="s">
        <v>9</v>
      </c>
      <c r="I894" s="559"/>
      <c r="J894" s="284">
        <f>SUM(J890:J893)</f>
        <v>21977.146979839999</v>
      </c>
      <c r="K894" s="266"/>
    </row>
    <row r="895" spans="1:11" ht="15.75" thickBot="1">
      <c r="A895" s="84"/>
      <c r="B895" s="230"/>
      <c r="C895" s="230"/>
      <c r="D895" s="229"/>
      <c r="E895" s="218"/>
      <c r="F895" s="229"/>
      <c r="G895" s="229"/>
      <c r="H895" s="57"/>
      <c r="I895" s="57"/>
      <c r="J895" s="216"/>
      <c r="K895" s="13"/>
    </row>
    <row r="896" spans="1:11" ht="15.75" thickBot="1">
      <c r="B896" s="297" t="s">
        <v>0</v>
      </c>
      <c r="C896" s="298"/>
      <c r="D896" s="70" t="s">
        <v>1</v>
      </c>
      <c r="E896" s="97" t="s">
        <v>2</v>
      </c>
      <c r="F896" s="499" t="s">
        <v>3</v>
      </c>
      <c r="G896" s="500"/>
      <c r="H896" s="97" t="s">
        <v>4</v>
      </c>
      <c r="I896" s="225" t="s">
        <v>103</v>
      </c>
      <c r="J896" s="23" t="s">
        <v>5</v>
      </c>
      <c r="K896" s="97" t="s">
        <v>6</v>
      </c>
    </row>
    <row r="897" spans="1:11" s="84" customFormat="1">
      <c r="A897"/>
      <c r="B897" s="682" t="s">
        <v>297</v>
      </c>
      <c r="C897" s="537"/>
      <c r="D897" s="165"/>
      <c r="E897" s="165"/>
      <c r="F897" s="536"/>
      <c r="G897" s="537"/>
      <c r="H897" s="165">
        <v>2018</v>
      </c>
      <c r="I897" s="245" t="s">
        <v>122</v>
      </c>
      <c r="J897" s="238">
        <v>5000</v>
      </c>
      <c r="K897" s="37"/>
    </row>
    <row r="898" spans="1:11" s="84" customFormat="1">
      <c r="B898" s="524" t="s">
        <v>427</v>
      </c>
      <c r="C898" s="525"/>
      <c r="D898" s="219"/>
      <c r="E898" s="219" t="s">
        <v>298</v>
      </c>
      <c r="F898" s="532" t="s">
        <v>10</v>
      </c>
      <c r="G898" s="533"/>
      <c r="H898" s="219">
        <v>2019</v>
      </c>
      <c r="I898" s="219" t="s">
        <v>527</v>
      </c>
      <c r="J898" s="121">
        <f>J897*6.32%+(J897)</f>
        <v>5316</v>
      </c>
      <c r="K898" s="38"/>
    </row>
    <row r="899" spans="1:11" s="84" customFormat="1">
      <c r="B899" s="560"/>
      <c r="C899" s="533"/>
      <c r="D899" s="219" t="s">
        <v>11</v>
      </c>
      <c r="E899" s="219" t="s">
        <v>27</v>
      </c>
      <c r="F899" s="52"/>
      <c r="G899" s="52"/>
      <c r="H899" s="219">
        <v>2020</v>
      </c>
      <c r="I899" s="219" t="s">
        <v>527</v>
      </c>
      <c r="J899" s="121">
        <f>J898*6.32%+(J898)</f>
        <v>5651.9712</v>
      </c>
      <c r="K899" s="38"/>
    </row>
    <row r="900" spans="1:11" s="84" customFormat="1" ht="15.75" thickBot="1">
      <c r="B900" s="575"/>
      <c r="C900" s="576"/>
      <c r="D900" s="255"/>
      <c r="E900" s="256"/>
      <c r="F900" s="534"/>
      <c r="G900" s="535"/>
      <c r="H900" s="256">
        <v>2021</v>
      </c>
      <c r="I900" s="256" t="s">
        <v>527</v>
      </c>
      <c r="J900" s="122">
        <f>J899*6.32%+(J899)</f>
        <v>6009.1757798400004</v>
      </c>
      <c r="K900" s="263"/>
    </row>
    <row r="901" spans="1:11" s="84" customFormat="1" ht="15.75" customHeight="1" thickBot="1">
      <c r="B901" s="499"/>
      <c r="C901" s="577"/>
      <c r="D901" s="282"/>
      <c r="E901" s="283"/>
      <c r="F901" s="570"/>
      <c r="G901" s="569"/>
      <c r="H901" s="574" t="s">
        <v>9</v>
      </c>
      <c r="I901" s="573"/>
      <c r="J901" s="240">
        <f>SUM(J897:J900)</f>
        <v>21977.146979839999</v>
      </c>
      <c r="K901" s="266"/>
    </row>
    <row r="902" spans="1:11" s="84" customFormat="1" ht="15" customHeight="1" thickBot="1">
      <c r="B902" s="230"/>
      <c r="C902" s="230"/>
      <c r="D902" s="229"/>
      <c r="E902" s="218"/>
      <c r="F902" s="229"/>
      <c r="G902" s="229"/>
      <c r="H902" s="57"/>
      <c r="I902" s="57"/>
      <c r="J902" s="216"/>
      <c r="K902" s="13"/>
    </row>
    <row r="903" spans="1:11" s="84" customFormat="1" ht="16.5" customHeight="1" thickBot="1">
      <c r="B903" s="297" t="s">
        <v>0</v>
      </c>
      <c r="C903" s="298"/>
      <c r="D903" s="70" t="s">
        <v>1</v>
      </c>
      <c r="E903" s="97" t="s">
        <v>2</v>
      </c>
      <c r="F903" s="499" t="s">
        <v>3</v>
      </c>
      <c r="G903" s="500"/>
      <c r="H903" s="97" t="s">
        <v>4</v>
      </c>
      <c r="I903" s="225" t="s">
        <v>103</v>
      </c>
      <c r="J903" s="23" t="s">
        <v>5</v>
      </c>
      <c r="K903" s="97" t="s">
        <v>6</v>
      </c>
    </row>
    <row r="904" spans="1:11" s="84" customFormat="1">
      <c r="B904" s="519" t="s">
        <v>299</v>
      </c>
      <c r="C904" s="520"/>
      <c r="D904" s="165"/>
      <c r="E904" s="165"/>
      <c r="F904" s="536"/>
      <c r="G904" s="537"/>
      <c r="H904" s="165">
        <v>2018</v>
      </c>
      <c r="I904" s="245" t="s">
        <v>122</v>
      </c>
      <c r="J904" s="238">
        <v>5000</v>
      </c>
      <c r="K904" s="37"/>
    </row>
    <row r="905" spans="1:11" s="84" customFormat="1">
      <c r="B905" s="524" t="s">
        <v>428</v>
      </c>
      <c r="C905" s="525"/>
      <c r="D905" s="219"/>
      <c r="E905" s="219" t="s">
        <v>292</v>
      </c>
      <c r="F905" s="532" t="s">
        <v>10</v>
      </c>
      <c r="G905" s="533"/>
      <c r="H905" s="219">
        <v>2019</v>
      </c>
      <c r="I905" s="219" t="s">
        <v>527</v>
      </c>
      <c r="J905" s="121">
        <f>J904*6.32%+(J904)</f>
        <v>5316</v>
      </c>
      <c r="K905" s="38"/>
    </row>
    <row r="906" spans="1:11" s="84" customFormat="1">
      <c r="B906" s="524"/>
      <c r="C906" s="525"/>
      <c r="D906" s="219" t="s">
        <v>11</v>
      </c>
      <c r="E906" s="219" t="s">
        <v>300</v>
      </c>
      <c r="F906" s="52"/>
      <c r="G906" s="52"/>
      <c r="H906" s="219">
        <v>2020</v>
      </c>
      <c r="I906" s="219" t="s">
        <v>527</v>
      </c>
      <c r="J906" s="121">
        <f>J905*6.32%+(J905)</f>
        <v>5651.9712</v>
      </c>
      <c r="K906" s="38"/>
    </row>
    <row r="907" spans="1:11" s="84" customFormat="1" ht="15.75" thickBot="1">
      <c r="B907" s="647"/>
      <c r="C907" s="648"/>
      <c r="D907" s="255"/>
      <c r="E907" s="256"/>
      <c r="F907" s="534"/>
      <c r="G907" s="535"/>
      <c r="H907" s="256">
        <v>2021</v>
      </c>
      <c r="I907" s="256" t="s">
        <v>527</v>
      </c>
      <c r="J907" s="122">
        <f>J906*6.32%+(J906)</f>
        <v>6009.1757798400004</v>
      </c>
      <c r="K907" s="263"/>
    </row>
    <row r="908" spans="1:11" s="84" customFormat="1" ht="15.75" customHeight="1" thickBot="1">
      <c r="B908" s="499"/>
      <c r="C908" s="577"/>
      <c r="D908" s="436"/>
      <c r="E908" s="457"/>
      <c r="F908" s="496"/>
      <c r="G908" s="497"/>
      <c r="H908" s="558" t="s">
        <v>9</v>
      </c>
      <c r="I908" s="559"/>
      <c r="J908" s="284">
        <f>SUM(J904:J907)</f>
        <v>21977.146979839999</v>
      </c>
      <c r="K908" s="266"/>
    </row>
    <row r="909" spans="1:11" s="84" customFormat="1" ht="15.75" thickBot="1">
      <c r="B909" s="230"/>
      <c r="C909" s="230"/>
      <c r="D909" s="229"/>
      <c r="E909" s="218"/>
      <c r="F909" s="229"/>
      <c r="G909" s="229"/>
      <c r="H909" s="57"/>
      <c r="I909" s="57"/>
      <c r="J909" s="216"/>
      <c r="K909" s="13"/>
    </row>
    <row r="910" spans="1:11" s="84" customFormat="1" ht="15.75" thickBot="1">
      <c r="B910" s="297" t="s">
        <v>0</v>
      </c>
      <c r="C910" s="298"/>
      <c r="D910" s="70" t="s">
        <v>1</v>
      </c>
      <c r="E910" s="97" t="s">
        <v>2</v>
      </c>
      <c r="F910" s="499" t="s">
        <v>3</v>
      </c>
      <c r="G910" s="500"/>
      <c r="H910" s="97" t="s">
        <v>4</v>
      </c>
      <c r="I910" s="225" t="s">
        <v>103</v>
      </c>
      <c r="J910" s="23" t="s">
        <v>5</v>
      </c>
      <c r="K910" s="97" t="s">
        <v>6</v>
      </c>
    </row>
    <row r="911" spans="1:11" s="84" customFormat="1">
      <c r="B911" s="519" t="s">
        <v>342</v>
      </c>
      <c r="C911" s="520"/>
      <c r="D911" s="165"/>
      <c r="E911" s="165"/>
      <c r="F911" s="536"/>
      <c r="G911" s="537"/>
      <c r="H911" s="165">
        <v>2018</v>
      </c>
      <c r="I911" s="245" t="s">
        <v>122</v>
      </c>
      <c r="J911" s="238">
        <v>5000</v>
      </c>
      <c r="K911" s="37"/>
    </row>
    <row r="912" spans="1:11" s="84" customFormat="1" ht="15" customHeight="1">
      <c r="B912" s="524" t="s">
        <v>429</v>
      </c>
      <c r="C912" s="525"/>
      <c r="D912" s="219"/>
      <c r="E912" s="219" t="s">
        <v>543</v>
      </c>
      <c r="F912" s="532" t="s">
        <v>10</v>
      </c>
      <c r="G912" s="533"/>
      <c r="H912" s="219">
        <v>2019</v>
      </c>
      <c r="I912" s="219" t="s">
        <v>527</v>
      </c>
      <c r="J912" s="121">
        <f>J911*6.32%+(J911)</f>
        <v>5316</v>
      </c>
      <c r="K912" s="38"/>
    </row>
    <row r="913" spans="2:11" s="84" customFormat="1">
      <c r="B913" s="524"/>
      <c r="C913" s="525"/>
      <c r="D913" s="219" t="s">
        <v>11</v>
      </c>
      <c r="E913" s="219" t="s">
        <v>279</v>
      </c>
      <c r="F913" s="52"/>
      <c r="G913" s="52"/>
      <c r="H913" s="219">
        <v>2020</v>
      </c>
      <c r="I913" s="219" t="s">
        <v>527</v>
      </c>
      <c r="J913" s="121">
        <f>J912*6.32%+(J912)</f>
        <v>5651.9712</v>
      </c>
      <c r="K913" s="38"/>
    </row>
    <row r="914" spans="2:11" s="84" customFormat="1" ht="15.75" customHeight="1" thickBot="1">
      <c r="B914" s="647"/>
      <c r="C914" s="648"/>
      <c r="D914" s="255"/>
      <c r="E914" s="256"/>
      <c r="F914" s="534"/>
      <c r="G914" s="535"/>
      <c r="H914" s="256">
        <v>2021</v>
      </c>
      <c r="I914" s="256" t="s">
        <v>527</v>
      </c>
      <c r="J914" s="122">
        <f>J913*6.32%+(J913)</f>
        <v>6009.1757798400004</v>
      </c>
      <c r="K914" s="263"/>
    </row>
    <row r="915" spans="2:11" s="84" customFormat="1" ht="15.75" customHeight="1" thickBot="1">
      <c r="B915" s="499"/>
      <c r="C915" s="500"/>
      <c r="D915" s="322"/>
      <c r="E915" s="457"/>
      <c r="F915" s="496"/>
      <c r="G915" s="497"/>
      <c r="H915" s="558" t="s">
        <v>9</v>
      </c>
      <c r="I915" s="559"/>
      <c r="J915" s="284">
        <f>SUM(J911:J914)</f>
        <v>21977.146979839999</v>
      </c>
      <c r="K915" s="266"/>
    </row>
    <row r="916" spans="2:11" s="84" customFormat="1" ht="15" customHeight="1">
      <c r="B916" s="85"/>
      <c r="C916" s="85"/>
      <c r="D916" s="87"/>
      <c r="E916" s="88"/>
      <c r="F916" s="87"/>
      <c r="G916" s="87"/>
      <c r="H916" s="89"/>
      <c r="I916" s="89"/>
      <c r="J916" s="86"/>
      <c r="K916" s="90"/>
    </row>
    <row r="917" spans="2:11" s="84" customFormat="1" ht="17.25" customHeight="1">
      <c r="B917" s="85"/>
      <c r="C917" s="85"/>
      <c r="D917" s="87"/>
      <c r="E917" s="88"/>
      <c r="F917" s="87"/>
      <c r="G917" s="87"/>
      <c r="H917" s="89"/>
      <c r="I917" s="89"/>
      <c r="J917" s="86"/>
      <c r="K917" s="90"/>
    </row>
    <row r="918" spans="2:11" s="84" customFormat="1">
      <c r="B918" s="85"/>
      <c r="C918" s="85"/>
      <c r="D918" s="87"/>
      <c r="E918" s="88"/>
      <c r="F918" s="87"/>
      <c r="G918" s="87"/>
      <c r="H918" s="89"/>
      <c r="I918" s="89"/>
      <c r="J918" s="86"/>
      <c r="K918" s="90"/>
    </row>
    <row r="919" spans="2:11" s="84" customFormat="1">
      <c r="B919" s="85"/>
      <c r="C919" s="85"/>
      <c r="D919" s="87"/>
      <c r="E919" s="88"/>
      <c r="F919" s="87"/>
      <c r="G919" s="87"/>
      <c r="H919" s="89"/>
      <c r="I919" s="89"/>
      <c r="J919" s="86"/>
      <c r="K919" s="90"/>
    </row>
    <row r="920" spans="2:11" s="84" customFormat="1" ht="15.75" thickBot="1">
      <c r="B920" s="85"/>
      <c r="C920" s="85"/>
      <c r="D920" s="87"/>
      <c r="E920" s="88"/>
      <c r="F920" s="87"/>
      <c r="G920" s="87"/>
      <c r="H920" s="89"/>
      <c r="I920" s="89"/>
      <c r="J920" s="86"/>
      <c r="K920" s="90"/>
    </row>
    <row r="921" spans="2:11" s="84" customFormat="1" ht="20.25" customHeight="1" thickBot="1">
      <c r="B921" s="644" t="s">
        <v>160</v>
      </c>
      <c r="C921" s="645"/>
      <c r="D921" s="645"/>
      <c r="E921" s="645"/>
      <c r="F921" s="75"/>
      <c r="G921" s="75"/>
      <c r="H921" s="75"/>
      <c r="I921" s="75"/>
      <c r="J921" s="75"/>
      <c r="K921" s="76"/>
    </row>
    <row r="922" spans="2:11" s="84" customFormat="1" ht="16.5" thickBot="1">
      <c r="B922" s="521" t="s">
        <v>339</v>
      </c>
      <c r="C922" s="522"/>
      <c r="D922" s="522"/>
      <c r="E922" s="522"/>
      <c r="F922" s="522"/>
      <c r="G922" s="522"/>
      <c r="H922" s="522"/>
      <c r="I922" s="522"/>
      <c r="J922" s="522"/>
      <c r="K922" s="523"/>
    </row>
    <row r="923" spans="2:11" s="84" customFormat="1" ht="15.75" thickBot="1">
      <c r="B923" s="657" t="s">
        <v>101</v>
      </c>
      <c r="C923" s="658"/>
      <c r="D923" s="658"/>
      <c r="E923" s="658"/>
      <c r="F923" s="658"/>
      <c r="G923" s="658"/>
      <c r="H923" s="658"/>
      <c r="I923" s="658"/>
      <c r="J923" s="658"/>
      <c r="K923" s="659"/>
    </row>
    <row r="924" spans="2:11" s="84" customFormat="1" ht="15.75" thickBot="1">
      <c r="B924" s="297" t="s">
        <v>0</v>
      </c>
      <c r="C924" s="298"/>
      <c r="D924" s="70" t="s">
        <v>1</v>
      </c>
      <c r="E924" s="97" t="s">
        <v>2</v>
      </c>
      <c r="F924" s="590" t="s">
        <v>3</v>
      </c>
      <c r="G924" s="591"/>
      <c r="H924" s="97" t="s">
        <v>4</v>
      </c>
      <c r="I924" s="225" t="s">
        <v>103</v>
      </c>
      <c r="J924" s="23" t="s">
        <v>5</v>
      </c>
      <c r="K924" s="97" t="s">
        <v>6</v>
      </c>
    </row>
    <row r="925" spans="2:11" s="84" customFormat="1">
      <c r="B925" s="519" t="s">
        <v>301</v>
      </c>
      <c r="C925" s="520"/>
      <c r="D925" s="165"/>
      <c r="E925" s="165"/>
      <c r="F925" s="536"/>
      <c r="G925" s="537"/>
      <c r="H925" s="165">
        <v>2018</v>
      </c>
      <c r="I925" s="245" t="s">
        <v>122</v>
      </c>
      <c r="J925" s="238">
        <v>5000</v>
      </c>
      <c r="K925" s="37"/>
    </row>
    <row r="926" spans="2:11" s="84" customFormat="1" ht="24">
      <c r="B926" s="524" t="s">
        <v>430</v>
      </c>
      <c r="C926" s="525"/>
      <c r="D926" s="219"/>
      <c r="E926" s="219" t="s">
        <v>302</v>
      </c>
      <c r="F926" s="532" t="s">
        <v>10</v>
      </c>
      <c r="G926" s="533"/>
      <c r="H926" s="219">
        <v>2019</v>
      </c>
      <c r="I926" s="219" t="s">
        <v>527</v>
      </c>
      <c r="J926" s="121">
        <f>J925*6.32%+(J925)</f>
        <v>5316</v>
      </c>
      <c r="K926" s="38"/>
    </row>
    <row r="927" spans="2:11" s="84" customFormat="1">
      <c r="B927" s="524"/>
      <c r="C927" s="525"/>
      <c r="D927" s="219" t="s">
        <v>11</v>
      </c>
      <c r="E927" s="219" t="s">
        <v>303</v>
      </c>
      <c r="F927" s="532"/>
      <c r="G927" s="533"/>
      <c r="H927" s="219">
        <v>2020</v>
      </c>
      <c r="I927" s="219" t="s">
        <v>527</v>
      </c>
      <c r="J927" s="121">
        <f>J926*6.32%+(J926)</f>
        <v>5651.9712</v>
      </c>
      <c r="K927" s="38"/>
    </row>
    <row r="928" spans="2:11" s="84" customFormat="1" ht="16.5" customHeight="1" thickBot="1">
      <c r="B928" s="647"/>
      <c r="C928" s="648"/>
      <c r="D928" s="255"/>
      <c r="E928" s="256"/>
      <c r="F928" s="534"/>
      <c r="G928" s="535"/>
      <c r="H928" s="256">
        <v>2021</v>
      </c>
      <c r="I928" s="256" t="s">
        <v>527</v>
      </c>
      <c r="J928" s="122">
        <f>J927*6.32%+(J927)</f>
        <v>6009.1757798400004</v>
      </c>
      <c r="K928" s="263"/>
    </row>
    <row r="929" spans="1:11" s="84" customFormat="1" ht="15.75" thickBot="1">
      <c r="B929" s="499"/>
      <c r="C929" s="500"/>
      <c r="D929" s="322"/>
      <c r="E929" s="457"/>
      <c r="F929" s="496"/>
      <c r="G929" s="497"/>
      <c r="H929" s="558" t="s">
        <v>9</v>
      </c>
      <c r="I929" s="559"/>
      <c r="J929" s="284">
        <f>SUM(J925:J928)</f>
        <v>21977.146979839999</v>
      </c>
      <c r="K929" s="266"/>
    </row>
    <row r="930" spans="1:11" ht="15.75" customHeight="1" thickBot="1">
      <c r="A930" s="84"/>
      <c r="B930" s="230"/>
      <c r="C930" s="230"/>
      <c r="D930" s="229"/>
      <c r="E930" s="218"/>
      <c r="F930" s="229"/>
      <c r="G930" s="229"/>
      <c r="H930" s="57"/>
      <c r="I930" s="57"/>
      <c r="J930" s="216"/>
      <c r="K930" s="13"/>
    </row>
    <row r="931" spans="1:11" ht="27" customHeight="1" thickBot="1">
      <c r="B931" s="297" t="s">
        <v>0</v>
      </c>
      <c r="C931" s="298"/>
      <c r="D931" s="70" t="s">
        <v>1</v>
      </c>
      <c r="E931" s="97" t="s">
        <v>2</v>
      </c>
      <c r="F931" s="499" t="s">
        <v>3</v>
      </c>
      <c r="G931" s="500"/>
      <c r="H931" s="97" t="s">
        <v>4</v>
      </c>
      <c r="I931" s="225" t="s">
        <v>103</v>
      </c>
      <c r="J931" s="23" t="s">
        <v>5</v>
      </c>
      <c r="K931" s="97" t="s">
        <v>6</v>
      </c>
    </row>
    <row r="932" spans="1:11" s="84" customFormat="1" ht="15" customHeight="1">
      <c r="A932"/>
      <c r="B932" s="519" t="s">
        <v>304</v>
      </c>
      <c r="C932" s="520"/>
      <c r="D932" s="165"/>
      <c r="E932" s="165"/>
      <c r="F932" s="536"/>
      <c r="G932" s="537"/>
      <c r="H932" s="165">
        <v>2018</v>
      </c>
      <c r="I932" s="245" t="s">
        <v>122</v>
      </c>
      <c r="J932" s="238">
        <v>5000</v>
      </c>
      <c r="K932" s="37"/>
    </row>
    <row r="933" spans="1:11" s="84" customFormat="1">
      <c r="B933" s="524" t="s">
        <v>431</v>
      </c>
      <c r="C933" s="525"/>
      <c r="D933" s="219"/>
      <c r="E933" s="219" t="s">
        <v>305</v>
      </c>
      <c r="F933" s="532" t="s">
        <v>10</v>
      </c>
      <c r="G933" s="533"/>
      <c r="H933" s="219">
        <v>2019</v>
      </c>
      <c r="I933" s="219" t="s">
        <v>527</v>
      </c>
      <c r="J933" s="121">
        <f>J932*6.32%+(J932)</f>
        <v>5316</v>
      </c>
      <c r="K933" s="38"/>
    </row>
    <row r="934" spans="1:11" s="84" customFormat="1">
      <c r="B934" s="524"/>
      <c r="C934" s="525"/>
      <c r="D934" s="219" t="s">
        <v>11</v>
      </c>
      <c r="E934" s="219" t="s">
        <v>306</v>
      </c>
      <c r="F934" s="532"/>
      <c r="G934" s="533"/>
      <c r="H934" s="219">
        <v>2020</v>
      </c>
      <c r="I934" s="219" t="s">
        <v>527</v>
      </c>
      <c r="J934" s="121">
        <f>J933*6.32%+(J933)</f>
        <v>5651.9712</v>
      </c>
      <c r="K934" s="38"/>
    </row>
    <row r="935" spans="1:11" s="84" customFormat="1" ht="15.75" thickBot="1">
      <c r="B935" s="647"/>
      <c r="C935" s="648"/>
      <c r="D935" s="255"/>
      <c r="E935" s="256"/>
      <c r="F935" s="534"/>
      <c r="G935" s="535"/>
      <c r="H935" s="256">
        <v>2021</v>
      </c>
      <c r="I935" s="256" t="s">
        <v>527</v>
      </c>
      <c r="J935" s="122">
        <f>J934*6.32%+(J934)</f>
        <v>6009.1757798400004</v>
      </c>
      <c r="K935" s="263"/>
    </row>
    <row r="936" spans="1:11" s="84" customFormat="1" ht="15.75" customHeight="1" thickBot="1">
      <c r="B936" s="499"/>
      <c r="C936" s="577"/>
      <c r="D936" s="282"/>
      <c r="E936" s="314"/>
      <c r="F936" s="496"/>
      <c r="G936" s="497"/>
      <c r="H936" s="558" t="s">
        <v>9</v>
      </c>
      <c r="I936" s="559"/>
      <c r="J936" s="284">
        <f>SUM(J932:J935)</f>
        <v>21977.146979839999</v>
      </c>
      <c r="K936" s="266"/>
    </row>
    <row r="937" spans="1:11" s="84" customFormat="1" ht="24" customHeight="1" thickBot="1">
      <c r="B937" s="230"/>
      <c r="C937" s="230"/>
      <c r="D937" s="229"/>
      <c r="E937" s="218"/>
      <c r="F937" s="229"/>
      <c r="G937" s="229"/>
      <c r="H937" s="57"/>
      <c r="I937" s="57"/>
      <c r="J937" s="216"/>
      <c r="K937" s="13"/>
    </row>
    <row r="938" spans="1:11" s="84" customFormat="1" ht="24" customHeight="1" thickBot="1">
      <c r="B938" s="297" t="s">
        <v>0</v>
      </c>
      <c r="C938" s="298"/>
      <c r="D938" s="70" t="s">
        <v>1</v>
      </c>
      <c r="E938" s="97" t="s">
        <v>2</v>
      </c>
      <c r="F938" s="499" t="s">
        <v>3</v>
      </c>
      <c r="G938" s="500"/>
      <c r="H938" s="97" t="s">
        <v>4</v>
      </c>
      <c r="I938" s="225" t="s">
        <v>103</v>
      </c>
      <c r="J938" s="23" t="s">
        <v>5</v>
      </c>
      <c r="K938" s="97" t="s">
        <v>6</v>
      </c>
    </row>
    <row r="939" spans="1:11" s="84" customFormat="1">
      <c r="B939" s="519" t="s">
        <v>310</v>
      </c>
      <c r="C939" s="520"/>
      <c r="D939" s="165"/>
      <c r="E939" s="165"/>
      <c r="F939" s="536"/>
      <c r="G939" s="537"/>
      <c r="H939" s="165">
        <v>2018</v>
      </c>
      <c r="I939" s="245" t="s">
        <v>545</v>
      </c>
      <c r="J939" s="238">
        <v>5000</v>
      </c>
      <c r="K939" s="37"/>
    </row>
    <row r="940" spans="1:11" s="84" customFormat="1">
      <c r="B940" s="524" t="s">
        <v>432</v>
      </c>
      <c r="C940" s="525"/>
      <c r="D940" s="219"/>
      <c r="E940" s="219" t="s">
        <v>311</v>
      </c>
      <c r="F940" s="532" t="s">
        <v>544</v>
      </c>
      <c r="G940" s="533"/>
      <c r="H940" s="219">
        <v>2019</v>
      </c>
      <c r="I940" s="219" t="s">
        <v>527</v>
      </c>
      <c r="J940" s="121">
        <f>J939*6.32%+(J939)</f>
        <v>5316</v>
      </c>
      <c r="K940" s="38"/>
    </row>
    <row r="941" spans="1:11" s="84" customFormat="1">
      <c r="B941" s="524"/>
      <c r="C941" s="525"/>
      <c r="D941" s="219" t="s">
        <v>11</v>
      </c>
      <c r="E941" s="219" t="s">
        <v>312</v>
      </c>
      <c r="F941" s="532"/>
      <c r="G941" s="533"/>
      <c r="H941" s="219">
        <v>2020</v>
      </c>
      <c r="I941" s="219" t="s">
        <v>527</v>
      </c>
      <c r="J941" s="121">
        <f>J940*6.32%+(J940)</f>
        <v>5651.9712</v>
      </c>
      <c r="K941" s="38"/>
    </row>
    <row r="942" spans="1:11" s="84" customFormat="1" ht="15.75" thickBot="1">
      <c r="B942" s="647"/>
      <c r="C942" s="648"/>
      <c r="D942" s="255"/>
      <c r="E942" s="256"/>
      <c r="F942" s="534"/>
      <c r="G942" s="535"/>
      <c r="H942" s="256">
        <v>2021</v>
      </c>
      <c r="I942" s="256" t="s">
        <v>527</v>
      </c>
      <c r="J942" s="122">
        <f>J941*6.32%+(J941)</f>
        <v>6009.1757798400004</v>
      </c>
      <c r="K942" s="263"/>
    </row>
    <row r="943" spans="1:11" s="84" customFormat="1" ht="15.75" customHeight="1" thickBot="1">
      <c r="B943" s="499"/>
      <c r="C943" s="500"/>
      <c r="D943" s="322"/>
      <c r="E943" s="457"/>
      <c r="F943" s="496"/>
      <c r="G943" s="497"/>
      <c r="H943" s="558" t="s">
        <v>9</v>
      </c>
      <c r="I943" s="559"/>
      <c r="J943" s="284">
        <f>SUM(J939:J942)</f>
        <v>21977.146979839999</v>
      </c>
      <c r="K943" s="266"/>
    </row>
    <row r="944" spans="1:11" s="84" customFormat="1" ht="15" customHeight="1" thickBot="1">
      <c r="B944" s="230"/>
      <c r="C944" s="230"/>
      <c r="D944" s="229"/>
      <c r="E944" s="218"/>
      <c r="F944" s="229"/>
      <c r="G944" s="229"/>
      <c r="H944" s="57"/>
      <c r="I944" s="57"/>
      <c r="J944" s="216"/>
      <c r="K944" s="13"/>
    </row>
    <row r="945" spans="2:11" s="84" customFormat="1" ht="15" customHeight="1" thickBot="1">
      <c r="B945" s="297" t="s">
        <v>0</v>
      </c>
      <c r="C945" s="298"/>
      <c r="D945" s="70" t="s">
        <v>1</v>
      </c>
      <c r="E945" s="97" t="s">
        <v>2</v>
      </c>
      <c r="F945" s="499" t="s">
        <v>3</v>
      </c>
      <c r="G945" s="500"/>
      <c r="H945" s="97" t="s">
        <v>4</v>
      </c>
      <c r="I945" s="225" t="s">
        <v>103</v>
      </c>
      <c r="J945" s="23" t="s">
        <v>5</v>
      </c>
      <c r="K945" s="97" t="s">
        <v>6</v>
      </c>
    </row>
    <row r="946" spans="2:11" s="84" customFormat="1">
      <c r="B946" s="519" t="s">
        <v>313</v>
      </c>
      <c r="C946" s="520"/>
      <c r="D946" s="165"/>
      <c r="E946" s="165"/>
      <c r="F946" s="536"/>
      <c r="G946" s="537"/>
      <c r="H946" s="165">
        <v>2018</v>
      </c>
      <c r="I946" s="245" t="s">
        <v>545</v>
      </c>
      <c r="J946" s="238">
        <v>5000</v>
      </c>
      <c r="K946" s="37"/>
    </row>
    <row r="947" spans="2:11" s="84" customFormat="1">
      <c r="B947" s="524" t="s">
        <v>433</v>
      </c>
      <c r="C947" s="525"/>
      <c r="D947" s="219"/>
      <c r="E947" s="219" t="s">
        <v>542</v>
      </c>
      <c r="F947" s="532" t="s">
        <v>10</v>
      </c>
      <c r="G947" s="533"/>
      <c r="H947" s="219">
        <v>2019</v>
      </c>
      <c r="I947" s="219" t="s">
        <v>527</v>
      </c>
      <c r="J947" s="121">
        <f>J946*6.32%+(J946)</f>
        <v>5316</v>
      </c>
      <c r="K947" s="38"/>
    </row>
    <row r="948" spans="2:11" s="84" customFormat="1">
      <c r="B948" s="524"/>
      <c r="C948" s="525"/>
      <c r="D948" s="219" t="s">
        <v>11</v>
      </c>
      <c r="E948" s="219" t="s">
        <v>296</v>
      </c>
      <c r="F948" s="52"/>
      <c r="G948" s="52"/>
      <c r="H948" s="219">
        <v>2020</v>
      </c>
      <c r="I948" s="219" t="s">
        <v>527</v>
      </c>
      <c r="J948" s="121">
        <f>J947*6.32%+(J947)</f>
        <v>5651.9712</v>
      </c>
      <c r="K948" s="38"/>
    </row>
    <row r="949" spans="2:11" s="84" customFormat="1" ht="15.75" thickBot="1">
      <c r="B949" s="647"/>
      <c r="C949" s="648"/>
      <c r="D949" s="255"/>
      <c r="E949" s="256"/>
      <c r="F949" s="534"/>
      <c r="G949" s="535"/>
      <c r="H949" s="256">
        <v>2021</v>
      </c>
      <c r="I949" s="256" t="s">
        <v>527</v>
      </c>
      <c r="J949" s="122">
        <f>J948*6.32%+(J948)</f>
        <v>6009.1757798400004</v>
      </c>
      <c r="K949" s="263"/>
    </row>
    <row r="950" spans="2:11" s="84" customFormat="1" ht="15.75" customHeight="1" thickBot="1">
      <c r="B950" s="499"/>
      <c r="C950" s="646"/>
      <c r="D950" s="322"/>
      <c r="E950" s="457"/>
      <c r="F950" s="496"/>
      <c r="G950" s="497"/>
      <c r="H950" s="558" t="s">
        <v>9</v>
      </c>
      <c r="I950" s="559"/>
      <c r="J950" s="284">
        <f>SUM(J946:J949)</f>
        <v>21977.146979839999</v>
      </c>
      <c r="K950" s="266"/>
    </row>
    <row r="951" spans="2:11" s="84" customFormat="1" ht="14.25" customHeight="1">
      <c r="B951" s="85"/>
      <c r="C951" s="85"/>
      <c r="D951" s="87"/>
      <c r="E951" s="88"/>
      <c r="F951" s="87"/>
      <c r="G951" s="87"/>
      <c r="H951" s="89"/>
      <c r="I951" s="89"/>
      <c r="J951" s="86"/>
      <c r="K951" s="90"/>
    </row>
    <row r="952" spans="2:11" s="84" customFormat="1">
      <c r="B952" s="85"/>
      <c r="C952" s="85"/>
      <c r="D952" s="87"/>
      <c r="E952" s="88"/>
      <c r="F952" s="87"/>
      <c r="G952" s="87"/>
      <c r="H952" s="89"/>
      <c r="I952" s="89"/>
      <c r="J952" s="86"/>
      <c r="K952" s="90"/>
    </row>
    <row r="953" spans="2:11" s="84" customFormat="1" ht="15.75" thickBot="1">
      <c r="B953" s="85"/>
      <c r="C953" s="85"/>
      <c r="D953" s="87"/>
      <c r="E953" s="88"/>
      <c r="F953" s="87"/>
      <c r="G953" s="87"/>
      <c r="H953" s="89"/>
      <c r="I953" s="89"/>
      <c r="J953" s="86"/>
      <c r="K953" s="90"/>
    </row>
    <row r="954" spans="2:11" s="84" customFormat="1" ht="20.25" customHeight="1" thickBot="1">
      <c r="B954" s="644" t="s">
        <v>160</v>
      </c>
      <c r="C954" s="645"/>
      <c r="D954" s="645"/>
      <c r="E954" s="645"/>
      <c r="F954" s="75"/>
      <c r="G954" s="75"/>
      <c r="H954" s="75"/>
      <c r="I954" s="75"/>
      <c r="J954" s="75"/>
      <c r="K954" s="76"/>
    </row>
    <row r="955" spans="2:11" s="84" customFormat="1" ht="15.75" customHeight="1" thickBot="1">
      <c r="B955" s="521" t="s">
        <v>339</v>
      </c>
      <c r="C955" s="522"/>
      <c r="D955" s="522"/>
      <c r="E955" s="522"/>
      <c r="F955" s="522"/>
      <c r="G955" s="522"/>
      <c r="H955" s="522"/>
      <c r="I955" s="522"/>
      <c r="J955" s="522"/>
      <c r="K955" s="523"/>
    </row>
    <row r="956" spans="2:11" s="84" customFormat="1" ht="15.75" thickBot="1">
      <c r="B956" s="657" t="s">
        <v>101</v>
      </c>
      <c r="C956" s="658"/>
      <c r="D956" s="658"/>
      <c r="E956" s="658"/>
      <c r="F956" s="658"/>
      <c r="G956" s="658"/>
      <c r="H956" s="658"/>
      <c r="I956" s="658"/>
      <c r="J956" s="658"/>
      <c r="K956" s="659"/>
    </row>
    <row r="957" spans="2:11" s="84" customFormat="1" ht="15.75" thickBot="1">
      <c r="B957" s="297" t="s">
        <v>0</v>
      </c>
      <c r="C957" s="298"/>
      <c r="D957" s="70" t="s">
        <v>1</v>
      </c>
      <c r="E957" s="97" t="s">
        <v>2</v>
      </c>
      <c r="F957" s="590" t="s">
        <v>3</v>
      </c>
      <c r="G957" s="591"/>
      <c r="H957" s="97" t="s">
        <v>4</v>
      </c>
      <c r="I957" s="225" t="s">
        <v>103</v>
      </c>
      <c r="J957" s="23" t="s">
        <v>5</v>
      </c>
      <c r="K957" s="97" t="s">
        <v>6</v>
      </c>
    </row>
    <row r="958" spans="2:11" s="84" customFormat="1">
      <c r="B958" s="519" t="s">
        <v>314</v>
      </c>
      <c r="C958" s="520"/>
      <c r="D958" s="165"/>
      <c r="E958" s="165"/>
      <c r="F958" s="536"/>
      <c r="G958" s="537"/>
      <c r="H958" s="165">
        <v>2018</v>
      </c>
      <c r="I958" s="245" t="s">
        <v>545</v>
      </c>
      <c r="J958" s="238">
        <v>5000</v>
      </c>
      <c r="K958" s="37"/>
    </row>
    <row r="959" spans="2:11" s="84" customFormat="1" ht="16.5" customHeight="1">
      <c r="B959" s="524" t="s">
        <v>434</v>
      </c>
      <c r="C959" s="525"/>
      <c r="D959" s="219"/>
      <c r="E959" s="219" t="s">
        <v>542</v>
      </c>
      <c r="F959" s="532" t="s">
        <v>10</v>
      </c>
      <c r="G959" s="533"/>
      <c r="H959" s="219">
        <v>2019</v>
      </c>
      <c r="I959" s="219" t="s">
        <v>527</v>
      </c>
      <c r="J959" s="121">
        <f>J958*6.32%+(J958)</f>
        <v>5316</v>
      </c>
      <c r="K959" s="38"/>
    </row>
    <row r="960" spans="2:11" s="84" customFormat="1">
      <c r="B960" s="524"/>
      <c r="C960" s="525"/>
      <c r="D960" s="219" t="s">
        <v>11</v>
      </c>
      <c r="E960" s="219" t="s">
        <v>296</v>
      </c>
      <c r="F960" s="52"/>
      <c r="G960" s="52"/>
      <c r="H960" s="219">
        <v>2020</v>
      </c>
      <c r="I960" s="219" t="s">
        <v>527</v>
      </c>
      <c r="J960" s="121">
        <f>J959*6.32%+(J959)</f>
        <v>5651.9712</v>
      </c>
      <c r="K960" s="38"/>
    </row>
    <row r="961" spans="1:11" s="84" customFormat="1" ht="15.75" thickBot="1">
      <c r="B961" s="647"/>
      <c r="C961" s="648"/>
      <c r="D961" s="255"/>
      <c r="E961" s="256"/>
      <c r="F961" s="534"/>
      <c r="G961" s="535"/>
      <c r="H961" s="256">
        <v>2021</v>
      </c>
      <c r="I961" s="256" t="s">
        <v>527</v>
      </c>
      <c r="J961" s="122">
        <f>J960*6.32%+(J960)</f>
        <v>6009.1757798400004</v>
      </c>
      <c r="K961" s="263"/>
    </row>
    <row r="962" spans="1:11" s="84" customFormat="1" ht="15.75" thickBot="1">
      <c r="B962" s="676"/>
      <c r="C962" s="722"/>
      <c r="D962" s="282"/>
      <c r="E962" s="314"/>
      <c r="F962" s="496"/>
      <c r="G962" s="497"/>
      <c r="H962" s="558" t="s">
        <v>9</v>
      </c>
      <c r="I962" s="559"/>
      <c r="J962" s="284">
        <f>SUM(J958:J961)</f>
        <v>21977.146979839999</v>
      </c>
      <c r="K962" s="266"/>
    </row>
    <row r="963" spans="1:11" ht="15.75" thickBot="1">
      <c r="A963" s="84"/>
      <c r="B963" s="230"/>
      <c r="C963" s="230"/>
      <c r="D963" s="229"/>
      <c r="E963" s="218"/>
      <c r="F963" s="229"/>
      <c r="G963" s="229"/>
      <c r="H963" s="57"/>
      <c r="I963" s="57"/>
      <c r="J963" s="216"/>
      <c r="K963" s="13"/>
    </row>
    <row r="964" spans="1:11" ht="15.75" thickBot="1">
      <c r="A964" s="84"/>
      <c r="B964" s="297" t="s">
        <v>0</v>
      </c>
      <c r="C964" s="298"/>
      <c r="D964" s="70" t="s">
        <v>1</v>
      </c>
      <c r="E964" s="97" t="s">
        <v>2</v>
      </c>
      <c r="F964" s="499" t="s">
        <v>3</v>
      </c>
      <c r="G964" s="500"/>
      <c r="H964" s="97" t="s">
        <v>4</v>
      </c>
      <c r="I964" s="225" t="s">
        <v>103</v>
      </c>
      <c r="J964" s="23" t="s">
        <v>5</v>
      </c>
      <c r="K964" s="97" t="s">
        <v>6</v>
      </c>
    </row>
    <row r="965" spans="1:11" s="84" customFormat="1">
      <c r="B965" s="519" t="s">
        <v>315</v>
      </c>
      <c r="C965" s="520"/>
      <c r="D965" s="165"/>
      <c r="E965" s="165"/>
      <c r="F965" s="536"/>
      <c r="G965" s="537"/>
      <c r="H965" s="165">
        <v>2018</v>
      </c>
      <c r="I965" s="245" t="s">
        <v>546</v>
      </c>
      <c r="J965" s="238">
        <v>5000</v>
      </c>
      <c r="K965" s="37"/>
    </row>
    <row r="966" spans="1:11" s="84" customFormat="1" ht="13.5" customHeight="1">
      <c r="B966" s="524" t="s">
        <v>435</v>
      </c>
      <c r="C966" s="525"/>
      <c r="D966" s="219"/>
      <c r="E966" s="219" t="s">
        <v>311</v>
      </c>
      <c r="F966" s="532" t="s">
        <v>544</v>
      </c>
      <c r="G966" s="533"/>
      <c r="H966" s="219">
        <v>2019</v>
      </c>
      <c r="I966" s="219" t="s">
        <v>527</v>
      </c>
      <c r="J966" s="121">
        <f>J965*6.32%+(J965)</f>
        <v>5316</v>
      </c>
      <c r="K966" s="38"/>
    </row>
    <row r="967" spans="1:11" s="84" customFormat="1" ht="15" customHeight="1">
      <c r="B967" s="524"/>
      <c r="C967" s="525"/>
      <c r="D967" s="219" t="s">
        <v>11</v>
      </c>
      <c r="E967" s="219" t="s">
        <v>312</v>
      </c>
      <c r="F967" s="532"/>
      <c r="G967" s="533"/>
      <c r="H967" s="219">
        <v>2020</v>
      </c>
      <c r="I967" s="219" t="s">
        <v>527</v>
      </c>
      <c r="J967" s="121">
        <f>J966*6.32%+(J966)</f>
        <v>5651.9712</v>
      </c>
      <c r="K967" s="38"/>
    </row>
    <row r="968" spans="1:11" s="84" customFormat="1" ht="15.75" customHeight="1" thickBot="1">
      <c r="B968" s="647"/>
      <c r="C968" s="648"/>
      <c r="D968" s="255"/>
      <c r="E968" s="256"/>
      <c r="F968" s="534"/>
      <c r="G968" s="535"/>
      <c r="H968" s="256">
        <v>2021</v>
      </c>
      <c r="I968" s="256" t="s">
        <v>527</v>
      </c>
      <c r="J968" s="122">
        <f>J967*6.32%+(J967)</f>
        <v>6009.1757798400004</v>
      </c>
      <c r="K968" s="263"/>
    </row>
    <row r="969" spans="1:11" s="84" customFormat="1" ht="15.75" customHeight="1" thickBot="1">
      <c r="A969"/>
      <c r="B969" s="676"/>
      <c r="C969" s="677"/>
      <c r="D969" s="322"/>
      <c r="E969" s="457"/>
      <c r="F969" s="496"/>
      <c r="G969" s="497"/>
      <c r="H969" s="558" t="s">
        <v>9</v>
      </c>
      <c r="I969" s="559"/>
      <c r="J969" s="284">
        <f>SUM(J965:J968)</f>
        <v>21977.146979839999</v>
      </c>
      <c r="K969" s="266"/>
    </row>
    <row r="970" spans="1:11" s="84" customFormat="1" ht="15" customHeight="1" thickBot="1">
      <c r="A970"/>
      <c r="B970" s="230"/>
      <c r="C970" s="230"/>
      <c r="D970" s="229"/>
      <c r="E970" s="218"/>
      <c r="F970" s="229"/>
      <c r="G970" s="229"/>
      <c r="H970" s="57"/>
      <c r="I970" s="57"/>
      <c r="J970" s="216"/>
      <c r="K970" s="13"/>
    </row>
    <row r="971" spans="1:11" s="84" customFormat="1" ht="15.75" customHeight="1" thickBot="1">
      <c r="B971" s="297" t="s">
        <v>0</v>
      </c>
      <c r="C971" s="298"/>
      <c r="D971" s="70" t="s">
        <v>1</v>
      </c>
      <c r="E971" s="97" t="s">
        <v>2</v>
      </c>
      <c r="F971" s="499" t="s">
        <v>3</v>
      </c>
      <c r="G971" s="500"/>
      <c r="H971" s="97" t="s">
        <v>4</v>
      </c>
      <c r="I971" s="225" t="s">
        <v>103</v>
      </c>
      <c r="J971" s="23" t="s">
        <v>5</v>
      </c>
      <c r="K971" s="97" t="s">
        <v>6</v>
      </c>
    </row>
    <row r="972" spans="1:11" s="84" customFormat="1">
      <c r="B972" s="519" t="s">
        <v>343</v>
      </c>
      <c r="C972" s="520"/>
      <c r="D972" s="165"/>
      <c r="E972" s="165"/>
      <c r="F972" s="536"/>
      <c r="G972" s="537"/>
      <c r="H972" s="165">
        <v>2018</v>
      </c>
      <c r="I972" s="245" t="s">
        <v>122</v>
      </c>
      <c r="J972" s="238">
        <v>5000</v>
      </c>
      <c r="K972" s="37"/>
    </row>
    <row r="973" spans="1:11" s="84" customFormat="1" ht="12.75" customHeight="1">
      <c r="B973" s="524" t="s">
        <v>436</v>
      </c>
      <c r="C973" s="525"/>
      <c r="D973" s="219"/>
      <c r="E973" s="219" t="s">
        <v>311</v>
      </c>
      <c r="F973" s="532" t="s">
        <v>544</v>
      </c>
      <c r="G973" s="533"/>
      <c r="H973" s="219">
        <v>2019</v>
      </c>
      <c r="I973" s="219" t="s">
        <v>527</v>
      </c>
      <c r="J973" s="121">
        <f>J972*6.32%+(J972)</f>
        <v>5316</v>
      </c>
      <c r="K973" s="38"/>
    </row>
    <row r="974" spans="1:11" s="84" customFormat="1" ht="15" customHeight="1">
      <c r="B974" s="524"/>
      <c r="C974" s="525"/>
      <c r="D974" s="219" t="s">
        <v>11</v>
      </c>
      <c r="E974" s="219" t="s">
        <v>312</v>
      </c>
      <c r="F974" s="532"/>
      <c r="G974" s="533"/>
      <c r="H974" s="219">
        <v>2020</v>
      </c>
      <c r="I974" s="219" t="s">
        <v>527</v>
      </c>
      <c r="J974" s="121">
        <f>J973*6.32%+(J973)</f>
        <v>5651.9712</v>
      </c>
      <c r="K974" s="38"/>
    </row>
    <row r="975" spans="1:11" s="84" customFormat="1" ht="15.75" thickBot="1">
      <c r="B975" s="647"/>
      <c r="C975" s="648"/>
      <c r="D975" s="255"/>
      <c r="E975" s="256"/>
      <c r="F975" s="534"/>
      <c r="G975" s="535"/>
      <c r="H975" s="256">
        <v>2021</v>
      </c>
      <c r="I975" s="256" t="s">
        <v>527</v>
      </c>
      <c r="J975" s="122">
        <f>J974*6.32%+(J974)</f>
        <v>6009.1757798400004</v>
      </c>
      <c r="K975" s="263"/>
    </row>
    <row r="976" spans="1:11" s="84" customFormat="1" ht="15.75" customHeight="1" thickBot="1">
      <c r="B976" s="499"/>
      <c r="C976" s="500"/>
      <c r="D976" s="322"/>
      <c r="E976" s="457"/>
      <c r="F976" s="496"/>
      <c r="G976" s="497"/>
      <c r="H976" s="558" t="s">
        <v>9</v>
      </c>
      <c r="I976" s="559"/>
      <c r="J976" s="284">
        <f>SUM(J972:J975)</f>
        <v>21977.146979839999</v>
      </c>
      <c r="K976" s="266"/>
    </row>
    <row r="977" spans="1:11" s="84" customFormat="1" ht="15" customHeight="1" thickBot="1">
      <c r="B977" s="230"/>
      <c r="C977" s="230"/>
      <c r="D977" s="229"/>
      <c r="E977" s="218"/>
      <c r="F977" s="229"/>
      <c r="G977" s="229"/>
      <c r="H977" s="57"/>
      <c r="I977" s="57"/>
      <c r="J977" s="216"/>
      <c r="K977" s="13"/>
    </row>
    <row r="978" spans="1:11" s="84" customFormat="1" ht="13.5" customHeight="1" thickBot="1">
      <c r="B978" s="297" t="s">
        <v>0</v>
      </c>
      <c r="C978" s="298"/>
      <c r="D978" s="70" t="s">
        <v>1</v>
      </c>
      <c r="E978" s="97" t="s">
        <v>2</v>
      </c>
      <c r="F978" s="224" t="s">
        <v>3</v>
      </c>
      <c r="G978" s="225"/>
      <c r="H978" s="97" t="s">
        <v>4</v>
      </c>
      <c r="I978" s="225" t="s">
        <v>103</v>
      </c>
      <c r="J978" s="23" t="s">
        <v>5</v>
      </c>
      <c r="K978" s="97" t="s">
        <v>6</v>
      </c>
    </row>
    <row r="979" spans="1:11" s="84" customFormat="1">
      <c r="B979" s="519" t="s">
        <v>316</v>
      </c>
      <c r="C979" s="520"/>
      <c r="D979" s="165"/>
      <c r="E979" s="165"/>
      <c r="F979" s="536"/>
      <c r="G979" s="537"/>
      <c r="H979" s="165">
        <v>2018</v>
      </c>
      <c r="I979" s="245" t="s">
        <v>122</v>
      </c>
      <c r="J979" s="238">
        <v>5000</v>
      </c>
      <c r="K979" s="37"/>
    </row>
    <row r="980" spans="1:11" s="84" customFormat="1">
      <c r="B980" s="524" t="s">
        <v>437</v>
      </c>
      <c r="C980" s="525"/>
      <c r="D980" s="219"/>
      <c r="E980" s="219" t="s">
        <v>317</v>
      </c>
      <c r="F980" s="532" t="s">
        <v>10</v>
      </c>
      <c r="G980" s="533"/>
      <c r="H980" s="219">
        <v>2019</v>
      </c>
      <c r="I980" s="219" t="s">
        <v>527</v>
      </c>
      <c r="J980" s="121">
        <f>J979*6.32%+(J979)</f>
        <v>5316</v>
      </c>
      <c r="K980" s="38"/>
    </row>
    <row r="981" spans="1:11" s="84" customFormat="1">
      <c r="B981" s="524"/>
      <c r="C981" s="525"/>
      <c r="D981" s="219" t="s">
        <v>11</v>
      </c>
      <c r="E981" s="219" t="s">
        <v>303</v>
      </c>
      <c r="F981" s="52"/>
      <c r="G981" s="52"/>
      <c r="H981" s="219">
        <v>2020</v>
      </c>
      <c r="I981" s="219" t="s">
        <v>527</v>
      </c>
      <c r="J981" s="121">
        <f>J980*6.32%+(J980)</f>
        <v>5651.9712</v>
      </c>
      <c r="K981" s="38"/>
    </row>
    <row r="982" spans="1:11" s="84" customFormat="1" ht="15.75" thickBot="1">
      <c r="B982" s="575"/>
      <c r="C982" s="576"/>
      <c r="D982" s="255"/>
      <c r="E982" s="256"/>
      <c r="F982" s="534"/>
      <c r="G982" s="535"/>
      <c r="H982" s="256">
        <v>2021</v>
      </c>
      <c r="I982" s="256" t="s">
        <v>527</v>
      </c>
      <c r="J982" s="122">
        <f>J981*6.32%+(J981)</f>
        <v>6009.1757798400004</v>
      </c>
      <c r="K982" s="263"/>
    </row>
    <row r="983" spans="1:11" s="84" customFormat="1" ht="15.75" customHeight="1" thickBot="1">
      <c r="B983" s="499"/>
      <c r="C983" s="500"/>
      <c r="D983" s="322"/>
      <c r="E983" s="457"/>
      <c r="F983" s="496"/>
      <c r="G983" s="497"/>
      <c r="H983" s="558" t="s">
        <v>9</v>
      </c>
      <c r="I983" s="559"/>
      <c r="J983" s="284">
        <f>SUM(J979:J982)</f>
        <v>21977.146979839999</v>
      </c>
      <c r="K983" s="266"/>
    </row>
    <row r="984" spans="1:11" s="84" customFormat="1">
      <c r="B984" s="85"/>
      <c r="C984" s="85"/>
      <c r="D984" s="87"/>
      <c r="E984" s="88"/>
      <c r="F984" s="87"/>
      <c r="G984" s="87"/>
      <c r="H984" s="89"/>
      <c r="I984" s="89"/>
      <c r="J984" s="86"/>
      <c r="K984" s="90"/>
    </row>
    <row r="985" spans="1:11" s="84" customFormat="1">
      <c r="A985"/>
      <c r="B985" s="85"/>
      <c r="C985" s="85"/>
      <c r="D985" s="87"/>
      <c r="E985" s="88"/>
      <c r="F985" s="87"/>
      <c r="G985" s="87"/>
      <c r="H985" s="89"/>
      <c r="I985" s="89"/>
      <c r="J985" s="86"/>
      <c r="K985" s="90"/>
    </row>
    <row r="986" spans="1:11" s="84" customFormat="1">
      <c r="B986" s="85"/>
      <c r="C986" s="85"/>
      <c r="D986" s="87"/>
      <c r="E986" s="88"/>
      <c r="F986" s="87"/>
      <c r="G986" s="87"/>
      <c r="H986" s="89"/>
      <c r="I986" s="89"/>
      <c r="J986" s="86"/>
      <c r="K986" s="90"/>
    </row>
    <row r="987" spans="1:11" s="84" customFormat="1">
      <c r="B987" s="85"/>
      <c r="C987" s="85"/>
      <c r="D987" s="87"/>
      <c r="E987" s="88"/>
      <c r="F987" s="87"/>
      <c r="G987" s="87"/>
      <c r="H987" s="89"/>
      <c r="I987" s="89"/>
      <c r="J987" s="86"/>
      <c r="K987" s="90"/>
    </row>
    <row r="988" spans="1:11" s="84" customFormat="1">
      <c r="B988" s="85"/>
      <c r="C988" s="85"/>
      <c r="D988" s="87"/>
      <c r="E988" s="88"/>
      <c r="F988" s="87"/>
      <c r="G988" s="87"/>
      <c r="H988" s="89"/>
      <c r="I988" s="89"/>
      <c r="J988" s="86"/>
      <c r="K988" s="90"/>
    </row>
    <row r="989" spans="1:11" s="84" customFormat="1" ht="15.75" thickBot="1">
      <c r="B989" s="85"/>
      <c r="C989" s="85"/>
      <c r="D989" s="87"/>
      <c r="E989" s="88"/>
      <c r="F989" s="87"/>
      <c r="G989" s="87"/>
      <c r="H989" s="89"/>
      <c r="I989" s="89"/>
      <c r="J989" s="86"/>
      <c r="K989" s="90"/>
    </row>
    <row r="990" spans="1:11" s="84" customFormat="1" ht="19.5" thickBot="1">
      <c r="B990" s="644" t="s">
        <v>160</v>
      </c>
      <c r="C990" s="645"/>
      <c r="D990" s="645"/>
      <c r="E990" s="645"/>
      <c r="F990" s="75"/>
      <c r="G990" s="75"/>
      <c r="H990" s="75"/>
      <c r="I990" s="75"/>
      <c r="J990" s="75"/>
      <c r="K990" s="76"/>
    </row>
    <row r="991" spans="1:11" s="84" customFormat="1" ht="16.5" thickBot="1">
      <c r="B991" s="521" t="s">
        <v>339</v>
      </c>
      <c r="C991" s="522"/>
      <c r="D991" s="522"/>
      <c r="E991" s="522"/>
      <c r="F991" s="522"/>
      <c r="G991" s="522"/>
      <c r="H991" s="522"/>
      <c r="I991" s="522"/>
      <c r="J991" s="522"/>
      <c r="K991" s="523"/>
    </row>
    <row r="992" spans="1:11" s="84" customFormat="1" ht="15.75" thickBot="1">
      <c r="B992" s="657" t="s">
        <v>101</v>
      </c>
      <c r="C992" s="658"/>
      <c r="D992" s="658"/>
      <c r="E992" s="658"/>
      <c r="F992" s="658"/>
      <c r="G992" s="658"/>
      <c r="H992" s="658"/>
      <c r="I992" s="658"/>
      <c r="J992" s="658"/>
      <c r="K992" s="659"/>
    </row>
    <row r="993" spans="1:11" s="84" customFormat="1" ht="15.75" thickBot="1">
      <c r="B993" s="297" t="s">
        <v>0</v>
      </c>
      <c r="C993" s="298"/>
      <c r="D993" s="70" t="s">
        <v>1</v>
      </c>
      <c r="E993" s="97" t="s">
        <v>2</v>
      </c>
      <c r="F993" s="590" t="s">
        <v>3</v>
      </c>
      <c r="G993" s="591"/>
      <c r="H993" s="97" t="s">
        <v>4</v>
      </c>
      <c r="I993" s="225" t="s">
        <v>103</v>
      </c>
      <c r="J993" s="23" t="s">
        <v>5</v>
      </c>
      <c r="K993" s="97" t="s">
        <v>6</v>
      </c>
    </row>
    <row r="994" spans="1:11" s="84" customFormat="1" ht="16.5" customHeight="1">
      <c r="B994" s="519" t="s">
        <v>318</v>
      </c>
      <c r="C994" s="520"/>
      <c r="D994" s="165"/>
      <c r="E994" s="165"/>
      <c r="F994" s="536"/>
      <c r="G994" s="537"/>
      <c r="H994" s="165">
        <v>2018</v>
      </c>
      <c r="I994" s="245" t="s">
        <v>122</v>
      </c>
      <c r="J994" s="238">
        <v>5000</v>
      </c>
      <c r="K994" s="37"/>
    </row>
    <row r="995" spans="1:11" s="84" customFormat="1" ht="16.5" customHeight="1">
      <c r="B995" s="524" t="s">
        <v>438</v>
      </c>
      <c r="C995" s="525"/>
      <c r="D995" s="219"/>
      <c r="E995" s="219" t="s">
        <v>317</v>
      </c>
      <c r="F995" s="532" t="s">
        <v>10</v>
      </c>
      <c r="G995" s="533"/>
      <c r="H995" s="219">
        <v>2019</v>
      </c>
      <c r="I995" s="219" t="s">
        <v>527</v>
      </c>
      <c r="J995" s="121">
        <f>J994*6.32%+(J994)</f>
        <v>5316</v>
      </c>
      <c r="K995" s="38"/>
    </row>
    <row r="996" spans="1:11" s="84" customFormat="1">
      <c r="B996" s="524"/>
      <c r="C996" s="525"/>
      <c r="D996" s="219" t="s">
        <v>11</v>
      </c>
      <c r="E996" s="219" t="s">
        <v>303</v>
      </c>
      <c r="F996" s="52"/>
      <c r="G996" s="52"/>
      <c r="H996" s="219">
        <v>2020</v>
      </c>
      <c r="I996" s="219" t="s">
        <v>527</v>
      </c>
      <c r="J996" s="121">
        <f>J995*6.32%+(J995)</f>
        <v>5651.9712</v>
      </c>
      <c r="K996" s="38"/>
    </row>
    <row r="997" spans="1:11" ht="15.75" thickBot="1">
      <c r="A997" s="84"/>
      <c r="B997" s="647"/>
      <c r="C997" s="648"/>
      <c r="D997" s="255"/>
      <c r="E997" s="256"/>
      <c r="F997" s="534"/>
      <c r="G997" s="535"/>
      <c r="H997" s="256">
        <v>2021</v>
      </c>
      <c r="I997" s="256" t="s">
        <v>527</v>
      </c>
      <c r="J997" s="122">
        <f>J996*6.32%+(J996)</f>
        <v>6009.1757798400004</v>
      </c>
      <c r="K997" s="263"/>
    </row>
    <row r="998" spans="1:11" ht="15.75" thickBot="1">
      <c r="A998" s="84"/>
      <c r="B998" s="499"/>
      <c r="C998" s="646"/>
      <c r="D998" s="322"/>
      <c r="E998" s="457"/>
      <c r="F998" s="496"/>
      <c r="G998" s="497"/>
      <c r="H998" s="558" t="s">
        <v>9</v>
      </c>
      <c r="I998" s="559"/>
      <c r="J998" s="284">
        <f>SUM(J994:J997)</f>
        <v>21977.146979839999</v>
      </c>
      <c r="K998" s="266"/>
    </row>
    <row r="999" spans="1:11" s="84" customFormat="1" ht="15.75" thickBot="1">
      <c r="B999" s="230"/>
      <c r="C999" s="230"/>
      <c r="D999" s="229"/>
      <c r="E999" s="218"/>
      <c r="F999" s="229"/>
      <c r="G999" s="229"/>
      <c r="H999" s="57"/>
      <c r="I999" s="57"/>
      <c r="J999" s="216"/>
      <c r="K999" s="13"/>
    </row>
    <row r="1000" spans="1:11" s="84" customFormat="1" ht="15.75" customHeight="1" thickBot="1">
      <c r="B1000" s="626" t="s">
        <v>340</v>
      </c>
      <c r="C1000" s="627"/>
      <c r="D1000" s="627"/>
      <c r="E1000" s="627"/>
      <c r="F1000" s="627"/>
      <c r="G1000" s="627"/>
      <c r="H1000" s="627"/>
      <c r="I1000" s="627"/>
      <c r="J1000" s="627"/>
      <c r="K1000" s="628"/>
    </row>
    <row r="1001" spans="1:11" s="84" customFormat="1" ht="15.75" thickBot="1">
      <c r="B1001" s="297" t="s">
        <v>0</v>
      </c>
      <c r="C1001" s="298"/>
      <c r="D1001" s="70" t="s">
        <v>1</v>
      </c>
      <c r="E1001" s="97" t="s">
        <v>2</v>
      </c>
      <c r="F1001" s="499" t="s">
        <v>3</v>
      </c>
      <c r="G1001" s="500"/>
      <c r="H1001" s="97" t="s">
        <v>4</v>
      </c>
      <c r="I1001" s="225" t="s">
        <v>103</v>
      </c>
      <c r="J1001" s="23" t="s">
        <v>5</v>
      </c>
      <c r="K1001" s="97" t="s">
        <v>6</v>
      </c>
    </row>
    <row r="1002" spans="1:11" s="84" customFormat="1">
      <c r="B1002" s="519" t="s">
        <v>277</v>
      </c>
      <c r="C1002" s="520"/>
      <c r="D1002" s="165"/>
      <c r="E1002" s="165"/>
      <c r="F1002" s="536"/>
      <c r="G1002" s="537"/>
      <c r="H1002" s="165">
        <v>2018</v>
      </c>
      <c r="I1002" s="245" t="s">
        <v>122</v>
      </c>
      <c r="J1002" s="238">
        <v>5000</v>
      </c>
      <c r="K1002" s="37"/>
    </row>
    <row r="1003" spans="1:11" s="84" customFormat="1" ht="16.5" customHeight="1">
      <c r="A1003"/>
      <c r="B1003" s="524" t="s">
        <v>439</v>
      </c>
      <c r="C1003" s="525"/>
      <c r="D1003" s="219"/>
      <c r="E1003" s="219" t="s">
        <v>278</v>
      </c>
      <c r="F1003" s="532" t="s">
        <v>43</v>
      </c>
      <c r="G1003" s="533"/>
      <c r="H1003" s="219">
        <v>2019</v>
      </c>
      <c r="I1003" s="219" t="s">
        <v>527</v>
      </c>
      <c r="J1003" s="121">
        <f>J1002*6.32%+(J1002)</f>
        <v>5316</v>
      </c>
      <c r="K1003" s="38"/>
    </row>
    <row r="1004" spans="1:11" s="84" customFormat="1">
      <c r="A1004"/>
      <c r="B1004" s="524"/>
      <c r="C1004" s="525"/>
      <c r="D1004" s="219" t="s">
        <v>11</v>
      </c>
      <c r="E1004" s="219" t="s">
        <v>279</v>
      </c>
      <c r="F1004" s="52"/>
      <c r="G1004" s="52"/>
      <c r="H1004" s="219">
        <v>2020</v>
      </c>
      <c r="I1004" s="219" t="s">
        <v>527</v>
      </c>
      <c r="J1004" s="121">
        <f>J1003*6.32%+(J1003)</f>
        <v>5651.9712</v>
      </c>
      <c r="K1004" s="38"/>
    </row>
    <row r="1005" spans="1:11" s="84" customFormat="1" ht="16.5" customHeight="1" thickBot="1">
      <c r="B1005" s="647"/>
      <c r="C1005" s="648"/>
      <c r="D1005" s="255"/>
      <c r="E1005" s="256"/>
      <c r="F1005" s="534"/>
      <c r="G1005" s="535"/>
      <c r="H1005" s="256">
        <v>2021</v>
      </c>
      <c r="I1005" s="256" t="s">
        <v>527</v>
      </c>
      <c r="J1005" s="122">
        <f>J1004*6.32%+(J1004)</f>
        <v>6009.1757798400004</v>
      </c>
      <c r="K1005" s="263"/>
    </row>
    <row r="1006" spans="1:11" s="84" customFormat="1" ht="15.75" customHeight="1" thickBot="1">
      <c r="B1006" s="499"/>
      <c r="C1006" s="500"/>
      <c r="D1006" s="322"/>
      <c r="E1006" s="457"/>
      <c r="F1006" s="498"/>
      <c r="G1006" s="569"/>
      <c r="H1006" s="574" t="s">
        <v>9</v>
      </c>
      <c r="I1006" s="573"/>
      <c r="J1006" s="240">
        <f>SUM(J1002:J1005)</f>
        <v>21977.146979839999</v>
      </c>
      <c r="K1006" s="266"/>
    </row>
    <row r="1007" spans="1:11" s="84" customFormat="1" ht="15" customHeight="1" thickBot="1">
      <c r="B1007" s="230"/>
      <c r="C1007" s="230"/>
      <c r="D1007" s="229"/>
      <c r="E1007" s="218"/>
      <c r="F1007" s="229"/>
      <c r="G1007" s="229"/>
      <c r="H1007" s="12"/>
      <c r="I1007" s="12"/>
      <c r="J1007" s="216"/>
      <c r="K1007" s="13"/>
    </row>
    <row r="1008" spans="1:11" s="84" customFormat="1" ht="11.25" customHeight="1" thickBot="1">
      <c r="B1008" s="297" t="s">
        <v>0</v>
      </c>
      <c r="C1008" s="298"/>
      <c r="D1008" s="70" t="s">
        <v>1</v>
      </c>
      <c r="E1008" s="97" t="s">
        <v>2</v>
      </c>
      <c r="F1008" s="499" t="s">
        <v>3</v>
      </c>
      <c r="G1008" s="500"/>
      <c r="H1008" s="97" t="s">
        <v>4</v>
      </c>
      <c r="I1008" s="225" t="s">
        <v>103</v>
      </c>
      <c r="J1008" s="23" t="s">
        <v>5</v>
      </c>
      <c r="K1008" s="97" t="s">
        <v>6</v>
      </c>
    </row>
    <row r="1009" spans="1:11" s="84" customFormat="1">
      <c r="B1009" s="519" t="s">
        <v>280</v>
      </c>
      <c r="C1009" s="520"/>
      <c r="D1009" s="165"/>
      <c r="E1009" s="165"/>
      <c r="F1009" s="536"/>
      <c r="G1009" s="537"/>
      <c r="H1009" s="165">
        <v>2018</v>
      </c>
      <c r="I1009" s="245" t="s">
        <v>122</v>
      </c>
      <c r="J1009" s="238">
        <v>5000</v>
      </c>
      <c r="K1009" s="37"/>
    </row>
    <row r="1010" spans="1:11" s="84" customFormat="1">
      <c r="B1010" s="524" t="s">
        <v>440</v>
      </c>
      <c r="C1010" s="525"/>
      <c r="D1010" s="219"/>
      <c r="E1010" s="219" t="s">
        <v>278</v>
      </c>
      <c r="F1010" s="532" t="s">
        <v>10</v>
      </c>
      <c r="G1010" s="533"/>
      <c r="H1010" s="219">
        <v>2019</v>
      </c>
      <c r="I1010" s="219" t="s">
        <v>527</v>
      </c>
      <c r="J1010" s="121">
        <f>J1009*6.32%+(J1009)</f>
        <v>5316</v>
      </c>
      <c r="K1010" s="38"/>
    </row>
    <row r="1011" spans="1:11" s="84" customFormat="1">
      <c r="B1011" s="524"/>
      <c r="C1011" s="525"/>
      <c r="D1011" s="219" t="s">
        <v>11</v>
      </c>
      <c r="E1011" s="219" t="s">
        <v>279</v>
      </c>
      <c r="F1011" s="52"/>
      <c r="G1011" s="52"/>
      <c r="H1011" s="219">
        <v>2020</v>
      </c>
      <c r="I1011" s="219" t="s">
        <v>527</v>
      </c>
      <c r="J1011" s="121">
        <f>J1010*6.32%+(J1010)</f>
        <v>5651.9712</v>
      </c>
      <c r="K1011" s="38"/>
    </row>
    <row r="1012" spans="1:11" s="84" customFormat="1" ht="15.75" thickBot="1">
      <c r="B1012" s="647"/>
      <c r="C1012" s="648"/>
      <c r="D1012" s="255"/>
      <c r="E1012" s="256"/>
      <c r="F1012" s="534"/>
      <c r="G1012" s="535"/>
      <c r="H1012" s="256">
        <v>2021</v>
      </c>
      <c r="I1012" s="256" t="s">
        <v>527</v>
      </c>
      <c r="J1012" s="122">
        <f>J1011*6.32%+(J1011)</f>
        <v>6009.1757798400004</v>
      </c>
      <c r="K1012" s="263"/>
    </row>
    <row r="1013" spans="1:11" s="84" customFormat="1" ht="15.75" customHeight="1" thickBot="1">
      <c r="B1013" s="499"/>
      <c r="C1013" s="500"/>
      <c r="D1013" s="322"/>
      <c r="E1013" s="457"/>
      <c r="F1013" s="496"/>
      <c r="G1013" s="497"/>
      <c r="H1013" s="558" t="s">
        <v>9</v>
      </c>
      <c r="I1013" s="559"/>
      <c r="J1013" s="284">
        <f>SUM(J1009:J1012)</f>
        <v>21977.146979839999</v>
      </c>
      <c r="K1013" s="266"/>
    </row>
    <row r="1014" spans="1:11" s="84" customFormat="1" ht="15" customHeight="1" thickBot="1">
      <c r="B1014" s="230"/>
      <c r="C1014" s="230"/>
      <c r="D1014" s="229"/>
      <c r="E1014" s="218"/>
      <c r="F1014" s="229"/>
      <c r="G1014" s="229"/>
      <c r="H1014" s="12"/>
      <c r="I1014" s="12"/>
      <c r="J1014" s="216"/>
      <c r="K1014" s="13"/>
    </row>
    <row r="1015" spans="1:11" s="84" customFormat="1" ht="16.5" customHeight="1" thickBot="1">
      <c r="B1015" s="626" t="s">
        <v>341</v>
      </c>
      <c r="C1015" s="627"/>
      <c r="D1015" s="627"/>
      <c r="E1015" s="627"/>
      <c r="F1015" s="627"/>
      <c r="G1015" s="627"/>
      <c r="H1015" s="627"/>
      <c r="I1015" s="627"/>
      <c r="J1015" s="627"/>
      <c r="K1015" s="628"/>
    </row>
    <row r="1016" spans="1:11" s="84" customFormat="1" ht="15.75" thickBot="1">
      <c r="B1016" s="297" t="s">
        <v>0</v>
      </c>
      <c r="C1016" s="298"/>
      <c r="D1016" s="70" t="s">
        <v>1</v>
      </c>
      <c r="E1016" s="97" t="s">
        <v>2</v>
      </c>
      <c r="F1016" s="499" t="s">
        <v>3</v>
      </c>
      <c r="G1016" s="500"/>
      <c r="H1016" s="97" t="s">
        <v>4</v>
      </c>
      <c r="I1016" s="225" t="s">
        <v>103</v>
      </c>
      <c r="J1016" s="23" t="s">
        <v>5</v>
      </c>
      <c r="K1016" s="97" t="s">
        <v>6</v>
      </c>
    </row>
    <row r="1017" spans="1:11" s="84" customFormat="1">
      <c r="B1017" s="519" t="s">
        <v>294</v>
      </c>
      <c r="C1017" s="520"/>
      <c r="D1017" s="165"/>
      <c r="E1017" s="165"/>
      <c r="F1017" s="536"/>
      <c r="G1017" s="537"/>
      <c r="H1017" s="165">
        <v>2018</v>
      </c>
      <c r="I1017" s="245" t="s">
        <v>228</v>
      </c>
      <c r="J1017" s="238">
        <v>5000</v>
      </c>
      <c r="K1017" s="37"/>
    </row>
    <row r="1018" spans="1:11" s="84" customFormat="1" ht="16.5" customHeight="1">
      <c r="B1018" s="524" t="s">
        <v>441</v>
      </c>
      <c r="C1018" s="525"/>
      <c r="D1018" s="219"/>
      <c r="E1018" s="219" t="s">
        <v>295</v>
      </c>
      <c r="F1018" s="532" t="s">
        <v>10</v>
      </c>
      <c r="G1018" s="533"/>
      <c r="H1018" s="219">
        <v>2019</v>
      </c>
      <c r="I1018" s="219" t="s">
        <v>527</v>
      </c>
      <c r="J1018" s="121">
        <f>J1017*6.32%+(J1017)</f>
        <v>5316</v>
      </c>
      <c r="K1018" s="38"/>
    </row>
    <row r="1019" spans="1:11" s="84" customFormat="1">
      <c r="A1019"/>
      <c r="B1019" s="524"/>
      <c r="C1019" s="525"/>
      <c r="D1019" s="219" t="s">
        <v>11</v>
      </c>
      <c r="E1019" s="219" t="s">
        <v>296</v>
      </c>
      <c r="F1019" s="52"/>
      <c r="G1019" s="52"/>
      <c r="H1019" s="219">
        <v>2020</v>
      </c>
      <c r="I1019" s="219" t="s">
        <v>527</v>
      </c>
      <c r="J1019" s="121">
        <f>J1018*6.32%+(J1018)</f>
        <v>5651.9712</v>
      </c>
      <c r="K1019" s="38"/>
    </row>
    <row r="1020" spans="1:11" s="84" customFormat="1" ht="16.5" customHeight="1" thickBot="1">
      <c r="B1020" s="575"/>
      <c r="C1020" s="576"/>
      <c r="D1020" s="255"/>
      <c r="E1020" s="256"/>
      <c r="F1020" s="534"/>
      <c r="G1020" s="535"/>
      <c r="H1020" s="256">
        <v>2021</v>
      </c>
      <c r="I1020" s="256" t="s">
        <v>527</v>
      </c>
      <c r="J1020" s="122">
        <f>J1019*6.32%+(J1019)</f>
        <v>6009.1757798400004</v>
      </c>
      <c r="K1020" s="263"/>
    </row>
    <row r="1021" spans="1:11" s="84" customFormat="1" ht="15.75" customHeight="1" thickBot="1">
      <c r="B1021" s="499"/>
      <c r="C1021" s="500"/>
      <c r="D1021" s="322"/>
      <c r="E1021" s="457"/>
      <c r="F1021" s="496"/>
      <c r="G1021" s="497"/>
      <c r="H1021" s="558" t="s">
        <v>9</v>
      </c>
      <c r="I1021" s="559"/>
      <c r="J1021" s="284">
        <f>SUM(J1017:J1020)</f>
        <v>21977.146979839999</v>
      </c>
      <c r="K1021" s="266"/>
    </row>
    <row r="1022" spans="1:11" s="84" customFormat="1" ht="15" customHeight="1">
      <c r="B1022" s="9"/>
      <c r="C1022" s="9"/>
      <c r="D1022" s="10"/>
      <c r="E1022" s="11"/>
      <c r="F1022" s="10"/>
      <c r="G1022" s="10"/>
      <c r="H1022" s="12"/>
      <c r="I1022" s="12"/>
      <c r="J1022" s="17"/>
      <c r="K1022" s="13"/>
    </row>
    <row r="1023" spans="1:11" s="84" customFormat="1" ht="15.75" customHeight="1">
      <c r="B1023" s="9"/>
      <c r="C1023" s="9"/>
      <c r="D1023" s="10"/>
      <c r="E1023" s="11"/>
      <c r="F1023" s="10"/>
      <c r="G1023" s="10"/>
      <c r="H1023" s="12"/>
      <c r="I1023" s="12"/>
      <c r="J1023" s="17"/>
      <c r="K1023" s="13"/>
    </row>
    <row r="1024" spans="1:11" s="84" customFormat="1" ht="15.75" thickBot="1">
      <c r="B1024" s="9"/>
      <c r="C1024" s="9"/>
      <c r="D1024" s="10"/>
      <c r="E1024" s="11"/>
      <c r="F1024" s="10"/>
      <c r="G1024" s="10"/>
      <c r="H1024" s="12"/>
      <c r="I1024" s="12"/>
      <c r="J1024" s="17"/>
      <c r="K1024" s="13"/>
    </row>
    <row r="1025" spans="1:11" s="84" customFormat="1" ht="19.5" thickBot="1">
      <c r="B1025" s="644" t="s">
        <v>160</v>
      </c>
      <c r="C1025" s="645"/>
      <c r="D1025" s="645"/>
      <c r="E1025" s="645"/>
      <c r="F1025" s="75"/>
      <c r="G1025" s="75"/>
      <c r="H1025" s="75"/>
      <c r="I1025" s="75"/>
      <c r="J1025" s="75"/>
      <c r="K1025" s="76"/>
    </row>
    <row r="1026" spans="1:11" s="84" customFormat="1" ht="16.5" thickBot="1">
      <c r="B1026" s="521" t="s">
        <v>329</v>
      </c>
      <c r="C1026" s="522"/>
      <c r="D1026" s="522"/>
      <c r="E1026" s="522"/>
      <c r="F1026" s="522"/>
      <c r="G1026" s="522"/>
      <c r="H1026" s="522"/>
      <c r="I1026" s="522"/>
      <c r="J1026" s="522"/>
      <c r="K1026" s="523"/>
    </row>
    <row r="1027" spans="1:11" s="84" customFormat="1" ht="15.75" thickBot="1">
      <c r="B1027" s="657" t="s">
        <v>101</v>
      </c>
      <c r="C1027" s="658"/>
      <c r="D1027" s="658"/>
      <c r="E1027" s="658"/>
      <c r="F1027" s="658"/>
      <c r="G1027" s="658"/>
      <c r="H1027" s="658"/>
      <c r="I1027" s="658"/>
      <c r="J1027" s="658"/>
      <c r="K1027" s="659"/>
    </row>
    <row r="1028" spans="1:11" s="84" customFormat="1" ht="15.75" thickBot="1">
      <c r="B1028" s="297" t="s">
        <v>0</v>
      </c>
      <c r="C1028" s="298"/>
      <c r="D1028" s="70" t="s">
        <v>1</v>
      </c>
      <c r="E1028" s="97" t="s">
        <v>2</v>
      </c>
      <c r="F1028" s="590" t="s">
        <v>3</v>
      </c>
      <c r="G1028" s="591"/>
      <c r="H1028" s="97" t="s">
        <v>4</v>
      </c>
      <c r="I1028" s="225" t="s">
        <v>103</v>
      </c>
      <c r="J1028" s="23" t="s">
        <v>5</v>
      </c>
      <c r="K1028" s="97" t="s">
        <v>6</v>
      </c>
    </row>
    <row r="1029" spans="1:11" s="84" customFormat="1">
      <c r="B1029" s="519" t="s">
        <v>307</v>
      </c>
      <c r="C1029" s="520"/>
      <c r="D1029" s="165"/>
      <c r="E1029" s="165"/>
      <c r="F1029" s="536"/>
      <c r="G1029" s="537"/>
      <c r="H1029" s="165">
        <v>2018</v>
      </c>
      <c r="I1029" s="245" t="s">
        <v>122</v>
      </c>
      <c r="J1029" s="238">
        <v>5000</v>
      </c>
      <c r="K1029" s="37"/>
    </row>
    <row r="1030" spans="1:11" s="84" customFormat="1" ht="16.5" customHeight="1">
      <c r="B1030" s="524" t="s">
        <v>442</v>
      </c>
      <c r="C1030" s="525"/>
      <c r="D1030" s="219"/>
      <c r="E1030" s="219" t="s">
        <v>308</v>
      </c>
      <c r="F1030" s="532" t="s">
        <v>10</v>
      </c>
      <c r="G1030" s="533"/>
      <c r="H1030" s="219">
        <v>2019</v>
      </c>
      <c r="I1030" s="410" t="s">
        <v>527</v>
      </c>
      <c r="J1030" s="121">
        <f>J1029*6.32%+(J1029)</f>
        <v>5316</v>
      </c>
      <c r="K1030" s="38"/>
    </row>
    <row r="1031" spans="1:11" s="84" customFormat="1">
      <c r="B1031" s="524"/>
      <c r="C1031" s="525"/>
      <c r="D1031" s="219" t="s">
        <v>11</v>
      </c>
      <c r="E1031" s="219" t="s">
        <v>309</v>
      </c>
      <c r="F1031" s="532"/>
      <c r="G1031" s="533"/>
      <c r="H1031" s="219">
        <v>2020</v>
      </c>
      <c r="I1031" s="410" t="s">
        <v>527</v>
      </c>
      <c r="J1031" s="121">
        <f>J1030*6.32%+(J1030)</f>
        <v>5651.9712</v>
      </c>
      <c r="K1031" s="38"/>
    </row>
    <row r="1032" spans="1:11" ht="15.75" thickBot="1">
      <c r="A1032" s="84"/>
      <c r="B1032" s="575"/>
      <c r="C1032" s="576"/>
      <c r="D1032" s="255"/>
      <c r="E1032" s="256"/>
      <c r="F1032" s="534"/>
      <c r="G1032" s="535"/>
      <c r="H1032" s="256">
        <v>2021</v>
      </c>
      <c r="I1032" s="256" t="s">
        <v>527</v>
      </c>
      <c r="J1032" s="122">
        <f>J1031*6.32%+(J1031)</f>
        <v>6009.1757798400004</v>
      </c>
      <c r="K1032" s="263"/>
    </row>
    <row r="1033" spans="1:11" ht="15.75" thickBot="1">
      <c r="A1033" s="84"/>
      <c r="B1033" s="499"/>
      <c r="C1033" s="500"/>
      <c r="D1033" s="322"/>
      <c r="E1033" s="457"/>
      <c r="F1033" s="496"/>
      <c r="G1033" s="497"/>
      <c r="H1033" s="558" t="s">
        <v>9</v>
      </c>
      <c r="I1033" s="559"/>
      <c r="J1033" s="284">
        <f>SUM(J1029:J1032)</f>
        <v>21977.146979839999</v>
      </c>
      <c r="K1033" s="266"/>
    </row>
    <row r="1034" spans="1:11" s="84" customFormat="1" ht="15" customHeight="1" thickBot="1">
      <c r="B1034" s="9"/>
      <c r="C1034" s="9"/>
      <c r="D1034" s="10"/>
      <c r="E1034" s="11"/>
      <c r="F1034" s="10"/>
      <c r="G1034" s="10"/>
      <c r="H1034" s="12"/>
      <c r="I1034" s="12"/>
      <c r="J1034" s="17"/>
      <c r="K1034" s="13"/>
    </row>
    <row r="1035" spans="1:11" s="84" customFormat="1" ht="24" customHeight="1" thickBot="1">
      <c r="B1035" s="521" t="s">
        <v>354</v>
      </c>
      <c r="C1035" s="522"/>
      <c r="D1035" s="522"/>
      <c r="E1035" s="522"/>
      <c r="F1035" s="522"/>
      <c r="G1035" s="522"/>
      <c r="H1035" s="522"/>
      <c r="I1035" s="522"/>
      <c r="J1035" s="522"/>
      <c r="K1035" s="523"/>
    </row>
    <row r="1036" spans="1:11" s="84" customFormat="1" ht="15.75" thickBot="1">
      <c r="B1036" s="297" t="s">
        <v>0</v>
      </c>
      <c r="C1036" s="298"/>
      <c r="D1036" s="70" t="s">
        <v>1</v>
      </c>
      <c r="E1036" s="97" t="s">
        <v>2</v>
      </c>
      <c r="F1036" s="499" t="s">
        <v>3</v>
      </c>
      <c r="G1036" s="500"/>
      <c r="H1036" s="97" t="s">
        <v>4</v>
      </c>
      <c r="I1036" s="225" t="s">
        <v>103</v>
      </c>
      <c r="J1036" s="23" t="s">
        <v>5</v>
      </c>
      <c r="K1036" s="97" t="s">
        <v>6</v>
      </c>
    </row>
    <row r="1037" spans="1:11" s="84" customFormat="1">
      <c r="B1037" s="519" t="s">
        <v>169</v>
      </c>
      <c r="C1037" s="520"/>
      <c r="D1037" s="165"/>
      <c r="E1037" s="165"/>
      <c r="F1037" s="536"/>
      <c r="G1037" s="537"/>
      <c r="H1037" s="165">
        <v>2018</v>
      </c>
      <c r="I1037" s="245" t="s">
        <v>122</v>
      </c>
      <c r="J1037" s="238">
        <v>15000</v>
      </c>
      <c r="K1037" s="37"/>
    </row>
    <row r="1038" spans="1:11" s="84" customFormat="1" ht="16.5" customHeight="1">
      <c r="A1038"/>
      <c r="B1038" s="524" t="s">
        <v>443</v>
      </c>
      <c r="C1038" s="525"/>
      <c r="D1038" s="219"/>
      <c r="E1038" s="219" t="s">
        <v>78</v>
      </c>
      <c r="F1038" s="532" t="s">
        <v>10</v>
      </c>
      <c r="G1038" s="533"/>
      <c r="H1038" s="219">
        <v>2019</v>
      </c>
      <c r="I1038" s="274" t="s">
        <v>122</v>
      </c>
      <c r="J1038" s="121">
        <f>J1037*6.32%+(J1037)</f>
        <v>15948</v>
      </c>
      <c r="K1038" s="38"/>
    </row>
    <row r="1039" spans="1:11" s="84" customFormat="1">
      <c r="A1039"/>
      <c r="B1039" s="524"/>
      <c r="C1039" s="525"/>
      <c r="D1039" s="219" t="s">
        <v>11</v>
      </c>
      <c r="E1039" s="219" t="s">
        <v>56</v>
      </c>
      <c r="F1039" s="52"/>
      <c r="G1039" s="52"/>
      <c r="H1039" s="219">
        <v>2020</v>
      </c>
      <c r="I1039" s="274" t="s">
        <v>122</v>
      </c>
      <c r="J1039" s="121">
        <f>J1038*6.32%+(J1038)</f>
        <v>16955.9136</v>
      </c>
      <c r="K1039" s="38"/>
    </row>
    <row r="1040" spans="1:11" s="84" customFormat="1" ht="16.5" customHeight="1" thickBot="1">
      <c r="B1040" s="647"/>
      <c r="C1040" s="648"/>
      <c r="D1040" s="255"/>
      <c r="E1040" s="256"/>
      <c r="F1040" s="638"/>
      <c r="G1040" s="639"/>
      <c r="H1040" s="435">
        <v>2021</v>
      </c>
      <c r="I1040" s="276" t="s">
        <v>122</v>
      </c>
      <c r="J1040" s="122">
        <f>J1039*6.32%+(J1039)</f>
        <v>18027.527339519998</v>
      </c>
      <c r="K1040" s="263"/>
    </row>
    <row r="1041" spans="1:11" ht="15.75" customHeight="1" thickBot="1">
      <c r="A1041" s="84"/>
      <c r="B1041" s="499"/>
      <c r="C1041" s="577"/>
      <c r="D1041" s="282"/>
      <c r="E1041" s="314"/>
      <c r="F1041" s="496"/>
      <c r="G1041" s="497"/>
      <c r="H1041" s="558" t="s">
        <v>9</v>
      </c>
      <c r="I1041" s="559"/>
      <c r="J1041" s="284">
        <f>SUM(J1037:J1040)</f>
        <v>65931.440939519991</v>
      </c>
      <c r="K1041" s="266"/>
    </row>
    <row r="1042" spans="1:11" s="84" customFormat="1" ht="15" customHeight="1" thickBot="1">
      <c r="B1042" s="230"/>
      <c r="C1042" s="230"/>
      <c r="D1042" s="229"/>
      <c r="E1042" s="218"/>
      <c r="F1042" s="229"/>
      <c r="G1042" s="229"/>
      <c r="H1042" s="12"/>
      <c r="I1042" s="12"/>
      <c r="J1042" s="216"/>
      <c r="K1042" s="13"/>
    </row>
    <row r="1043" spans="1:11" s="84" customFormat="1" ht="15.75" thickBot="1">
      <c r="B1043" s="297" t="s">
        <v>0</v>
      </c>
      <c r="C1043" s="298"/>
      <c r="D1043" s="70" t="s">
        <v>1</v>
      </c>
      <c r="E1043" s="97" t="s">
        <v>2</v>
      </c>
      <c r="F1043" s="499" t="s">
        <v>3</v>
      </c>
      <c r="G1043" s="500"/>
      <c r="H1043" s="97" t="s">
        <v>4</v>
      </c>
      <c r="I1043" s="225" t="s">
        <v>103</v>
      </c>
      <c r="J1043" s="23" t="s">
        <v>5</v>
      </c>
      <c r="K1043" s="97" t="s">
        <v>6</v>
      </c>
    </row>
    <row r="1044" spans="1:11" s="84" customFormat="1" ht="15.75" thickBot="1">
      <c r="B1044" s="519" t="s">
        <v>170</v>
      </c>
      <c r="C1044" s="520"/>
      <c r="D1044" s="165"/>
      <c r="E1044" s="165"/>
      <c r="F1044" s="536"/>
      <c r="G1044" s="537"/>
      <c r="H1044" s="165">
        <v>2018</v>
      </c>
      <c r="I1044" s="300">
        <v>1</v>
      </c>
      <c r="J1044" s="238">
        <v>5000</v>
      </c>
      <c r="K1044" s="37"/>
    </row>
    <row r="1045" spans="1:11" s="84" customFormat="1" ht="15.75" thickBot="1">
      <c r="B1045" s="524" t="s">
        <v>444</v>
      </c>
      <c r="C1045" s="525"/>
      <c r="D1045" s="219"/>
      <c r="E1045" s="219" t="s">
        <v>79</v>
      </c>
      <c r="F1045" s="532" t="s">
        <v>7</v>
      </c>
      <c r="G1045" s="533"/>
      <c r="H1045" s="219">
        <v>2019</v>
      </c>
      <c r="I1045" s="300">
        <v>1</v>
      </c>
      <c r="J1045" s="121">
        <f>J1044*6.32%+(J1044)</f>
        <v>5316</v>
      </c>
      <c r="K1045" s="38"/>
    </row>
    <row r="1046" spans="1:11" s="84" customFormat="1" ht="15.75" thickBot="1">
      <c r="B1046" s="524"/>
      <c r="C1046" s="525"/>
      <c r="D1046" s="219" t="s">
        <v>11</v>
      </c>
      <c r="E1046" s="219" t="s">
        <v>80</v>
      </c>
      <c r="F1046" s="52"/>
      <c r="G1046" s="52"/>
      <c r="H1046" s="219">
        <v>2020</v>
      </c>
      <c r="I1046" s="300">
        <v>1</v>
      </c>
      <c r="J1046" s="121">
        <f>J1045*6.32%+(J1045)</f>
        <v>5651.9712</v>
      </c>
      <c r="K1046" s="38"/>
    </row>
    <row r="1047" spans="1:11" s="84" customFormat="1" ht="15.75" thickBot="1">
      <c r="B1047" s="707"/>
      <c r="C1047" s="708"/>
      <c r="D1047" s="427"/>
      <c r="E1047" s="435"/>
      <c r="F1047" s="638"/>
      <c r="G1047" s="639"/>
      <c r="H1047" s="435">
        <v>2021</v>
      </c>
      <c r="I1047" s="332">
        <v>1</v>
      </c>
      <c r="J1047" s="122">
        <f>J1046*6.32%+(J1046)</f>
        <v>6009.1757798400004</v>
      </c>
      <c r="K1047" s="263"/>
    </row>
    <row r="1048" spans="1:11" s="84" customFormat="1" ht="15.75" customHeight="1" thickBot="1">
      <c r="A1048"/>
      <c r="B1048" s="499"/>
      <c r="C1048" s="500"/>
      <c r="D1048" s="322"/>
      <c r="E1048" s="457"/>
      <c r="F1048" s="496"/>
      <c r="G1048" s="497"/>
      <c r="H1048" s="558" t="s">
        <v>9</v>
      </c>
      <c r="I1048" s="559"/>
      <c r="J1048" s="284">
        <f>SUM(J1044:J1047)</f>
        <v>21977.146979839999</v>
      </c>
      <c r="K1048" s="266"/>
    </row>
    <row r="1049" spans="1:11" s="84" customFormat="1" ht="15.75" customHeight="1">
      <c r="B1049"/>
      <c r="C1049"/>
      <c r="D1049"/>
      <c r="E1049"/>
      <c r="F1049"/>
      <c r="G1049"/>
      <c r="H1049"/>
      <c r="I1049"/>
      <c r="J1049"/>
      <c r="K1049"/>
    </row>
    <row r="1050" spans="1:11" s="84" customFormat="1" ht="15.75" customHeight="1">
      <c r="B1050"/>
      <c r="C1050"/>
      <c r="D1050"/>
      <c r="E1050"/>
      <c r="F1050"/>
      <c r="G1050"/>
      <c r="H1050"/>
      <c r="I1050"/>
      <c r="J1050"/>
      <c r="K1050"/>
    </row>
    <row r="1051" spans="1:11" s="84" customFormat="1" ht="15" customHeight="1">
      <c r="B1051"/>
      <c r="C1051"/>
      <c r="D1051"/>
      <c r="E1051"/>
      <c r="F1051"/>
      <c r="G1051"/>
      <c r="H1051"/>
      <c r="I1051"/>
      <c r="J1051"/>
      <c r="K1051"/>
    </row>
    <row r="1052" spans="1:11" s="84" customFormat="1">
      <c r="B1052"/>
      <c r="C1052"/>
      <c r="D1052"/>
      <c r="E1052"/>
      <c r="F1052"/>
      <c r="G1052"/>
      <c r="H1052"/>
      <c r="I1052"/>
      <c r="J1052"/>
      <c r="K1052"/>
    </row>
    <row r="1053" spans="1:11" s="84" customFormat="1">
      <c r="B1053"/>
      <c r="C1053"/>
      <c r="D1053"/>
      <c r="E1053"/>
      <c r="F1053"/>
      <c r="G1053"/>
      <c r="H1053"/>
      <c r="I1053"/>
      <c r="J1053"/>
      <c r="K1053"/>
    </row>
    <row r="1054" spans="1:11" s="84" customFormat="1">
      <c r="B1054"/>
      <c r="C1054"/>
      <c r="D1054"/>
      <c r="E1054"/>
      <c r="F1054"/>
      <c r="G1054"/>
      <c r="H1054"/>
      <c r="I1054"/>
      <c r="J1054"/>
      <c r="K1054"/>
    </row>
    <row r="1056" spans="1:11">
      <c r="A1056" s="84"/>
    </row>
    <row r="1057" spans="1:11" s="84" customFormat="1">
      <c r="B1057"/>
      <c r="C1057"/>
      <c r="D1057"/>
      <c r="E1057"/>
      <c r="F1057"/>
      <c r="G1057"/>
      <c r="H1057"/>
      <c r="I1057"/>
      <c r="J1057"/>
      <c r="K1057"/>
    </row>
    <row r="1058" spans="1:11" s="84" customFormat="1">
      <c r="B1058"/>
      <c r="C1058"/>
      <c r="D1058"/>
      <c r="E1058"/>
      <c r="F1058"/>
      <c r="G1058"/>
      <c r="H1058"/>
      <c r="I1058"/>
      <c r="J1058"/>
      <c r="K1058"/>
    </row>
    <row r="1059" spans="1:11" s="84" customFormat="1" ht="15.75" thickBot="1">
      <c r="B1059"/>
      <c r="C1059"/>
      <c r="D1059"/>
      <c r="E1059"/>
      <c r="F1059"/>
      <c r="G1059"/>
      <c r="H1059"/>
      <c r="I1059"/>
      <c r="J1059"/>
      <c r="K1059"/>
    </row>
    <row r="1060" spans="1:11" s="84" customFormat="1" ht="19.5" thickBot="1">
      <c r="B1060" s="644" t="s">
        <v>171</v>
      </c>
      <c r="C1060" s="645"/>
      <c r="D1060" s="645"/>
      <c r="E1060" s="645"/>
      <c r="F1060" s="75"/>
      <c r="G1060" s="75"/>
      <c r="H1060" s="75"/>
      <c r="I1060" s="75"/>
      <c r="J1060" s="75"/>
      <c r="K1060" s="76"/>
    </row>
    <row r="1061" spans="1:11" s="84" customFormat="1" ht="15.75" thickBot="1">
      <c r="B1061" s="650" t="s">
        <v>257</v>
      </c>
      <c r="C1061" s="580"/>
      <c r="D1061" s="580"/>
      <c r="E1061" s="580"/>
      <c r="F1061" s="580"/>
      <c r="G1061" s="579"/>
      <c r="H1061" s="580"/>
      <c r="I1061" s="102" t="s">
        <v>523</v>
      </c>
      <c r="J1061" s="154">
        <f>J1074+J1081+J1088+J1101+J1108+J1115+J1122</f>
        <v>2914169.6895267842</v>
      </c>
      <c r="K1061" s="155"/>
    </row>
    <row r="1062" spans="1:11" s="84" customFormat="1" ht="27" customHeight="1" thickBot="1">
      <c r="A1062"/>
      <c r="B1062" s="542" t="s">
        <v>751</v>
      </c>
      <c r="C1062" s="543"/>
      <c r="D1062" s="543"/>
      <c r="E1062" s="543"/>
      <c r="F1062" s="543"/>
      <c r="G1062" s="543"/>
      <c r="H1062" s="543"/>
      <c r="I1062" s="543"/>
      <c r="J1062" s="543"/>
      <c r="K1062" s="544"/>
    </row>
    <row r="1063" spans="1:11" ht="15.75" thickBot="1">
      <c r="B1063" s="545" t="s">
        <v>559</v>
      </c>
      <c r="C1063" s="546"/>
      <c r="D1063" s="546"/>
      <c r="E1063" s="546"/>
      <c r="F1063" s="546"/>
      <c r="G1063" s="546"/>
      <c r="H1063" s="546"/>
      <c r="I1063" s="542" t="s">
        <v>497</v>
      </c>
      <c r="J1063" s="543"/>
      <c r="K1063" s="544"/>
    </row>
    <row r="1064" spans="1:11" ht="15.75" thickBot="1">
      <c r="B1064" s="71" t="s">
        <v>94</v>
      </c>
      <c r="C1064" s="642" t="s">
        <v>95</v>
      </c>
      <c r="D1064" s="643"/>
      <c r="E1064" s="643"/>
      <c r="F1064" s="643"/>
      <c r="G1064" s="643"/>
      <c r="H1064" s="649"/>
      <c r="I1064" s="72" t="s">
        <v>97</v>
      </c>
      <c r="J1064" s="80" t="s">
        <v>98</v>
      </c>
      <c r="K1064" s="81" t="s">
        <v>99</v>
      </c>
    </row>
    <row r="1065" spans="1:11" ht="15.75" customHeight="1" thickBot="1">
      <c r="A1065" s="84"/>
      <c r="B1065" s="71" t="s">
        <v>557</v>
      </c>
      <c r="C1065" s="542" t="s">
        <v>558</v>
      </c>
      <c r="D1065" s="543"/>
      <c r="E1065" s="543"/>
      <c r="F1065" s="543"/>
      <c r="G1065" s="543"/>
      <c r="H1065" s="544"/>
      <c r="I1065" s="129">
        <v>42954</v>
      </c>
      <c r="J1065" s="151">
        <v>0.7</v>
      </c>
      <c r="K1065" s="152">
        <v>0.9</v>
      </c>
    </row>
    <row r="1066" spans="1:11" ht="15.75" customHeight="1" thickBot="1">
      <c r="A1066" s="84"/>
      <c r="B1066" s="9"/>
      <c r="C1066" s="17"/>
      <c r="D1066" s="17"/>
      <c r="E1066" s="17"/>
      <c r="F1066" s="17"/>
      <c r="G1066" s="17"/>
      <c r="H1066" s="17"/>
      <c r="I1066" s="56"/>
      <c r="J1066" s="17"/>
      <c r="K1066" s="17"/>
    </row>
    <row r="1067" spans="1:11" ht="15.75" customHeight="1" thickBot="1">
      <c r="A1067" s="84"/>
      <c r="B1067" s="521" t="s">
        <v>341</v>
      </c>
      <c r="C1067" s="522"/>
      <c r="D1067" s="522"/>
      <c r="E1067" s="522"/>
      <c r="F1067" s="522"/>
      <c r="G1067" s="522"/>
      <c r="H1067" s="522"/>
      <c r="I1067" s="522"/>
      <c r="J1067" s="522"/>
      <c r="K1067" s="523"/>
    </row>
    <row r="1068" spans="1:11" s="84" customFormat="1" ht="17.25" customHeight="1" thickBot="1">
      <c r="B1068" s="499" t="s">
        <v>101</v>
      </c>
      <c r="C1068" s="646"/>
      <c r="D1068" s="646"/>
      <c r="E1068" s="646"/>
      <c r="F1068" s="646"/>
      <c r="G1068" s="646"/>
      <c r="H1068" s="646"/>
      <c r="I1068" s="646"/>
      <c r="J1068" s="646"/>
      <c r="K1068" s="500"/>
    </row>
    <row r="1069" spans="1:11" s="84" customFormat="1" ht="18" customHeight="1" thickBot="1">
      <c r="B1069" s="297" t="s">
        <v>0</v>
      </c>
      <c r="C1069" s="298"/>
      <c r="D1069" s="70" t="s">
        <v>1</v>
      </c>
      <c r="E1069" s="97" t="s">
        <v>2</v>
      </c>
      <c r="F1069" s="590" t="s">
        <v>3</v>
      </c>
      <c r="G1069" s="591"/>
      <c r="H1069" s="97" t="s">
        <v>4</v>
      </c>
      <c r="I1069" s="225" t="s">
        <v>103</v>
      </c>
      <c r="J1069" s="23" t="s">
        <v>5</v>
      </c>
      <c r="K1069" s="97" t="s">
        <v>6</v>
      </c>
    </row>
    <row r="1070" spans="1:11" s="84" customFormat="1">
      <c r="B1070" s="592" t="s">
        <v>172</v>
      </c>
      <c r="C1070" s="507"/>
      <c r="D1070" s="165"/>
      <c r="E1070" s="165"/>
      <c r="F1070" s="507"/>
      <c r="G1070" s="507"/>
      <c r="H1070" s="165">
        <v>2018</v>
      </c>
      <c r="I1070" s="245" t="s">
        <v>122</v>
      </c>
      <c r="J1070" s="238">
        <v>20000</v>
      </c>
      <c r="K1070" s="37"/>
    </row>
    <row r="1071" spans="1:11" s="84" customFormat="1" ht="16.5" customHeight="1">
      <c r="B1071" s="538" t="s">
        <v>445</v>
      </c>
      <c r="C1071" s="539"/>
      <c r="D1071" s="219"/>
      <c r="E1071" s="219" t="s">
        <v>14</v>
      </c>
      <c r="F1071" s="508" t="s">
        <v>10</v>
      </c>
      <c r="G1071" s="508"/>
      <c r="H1071" s="219">
        <v>2019</v>
      </c>
      <c r="I1071" s="274" t="s">
        <v>122</v>
      </c>
      <c r="J1071" s="121">
        <f>J1070*6.32%+(J1070)</f>
        <v>21264</v>
      </c>
      <c r="K1071" s="38"/>
    </row>
    <row r="1072" spans="1:11" s="84" customFormat="1">
      <c r="A1072"/>
      <c r="B1072" s="568"/>
      <c r="C1072" s="526"/>
      <c r="D1072" s="219" t="s">
        <v>8</v>
      </c>
      <c r="E1072" s="219" t="s">
        <v>173</v>
      </c>
      <c r="F1072" s="52"/>
      <c r="G1072" s="52"/>
      <c r="H1072" s="219">
        <v>2020</v>
      </c>
      <c r="I1072" s="274" t="s">
        <v>122</v>
      </c>
      <c r="J1072" s="121">
        <f>J1071*6.32%+(J1071)</f>
        <v>22607.8848</v>
      </c>
      <c r="K1072" s="38"/>
    </row>
    <row r="1073" spans="1:11" s="84" customFormat="1" ht="15.75" thickBot="1">
      <c r="A1073"/>
      <c r="B1073" s="509"/>
      <c r="C1073" s="510"/>
      <c r="D1073" s="255"/>
      <c r="E1073" s="256"/>
      <c r="F1073" s="511"/>
      <c r="G1073" s="511"/>
      <c r="H1073" s="256">
        <v>2021</v>
      </c>
      <c r="I1073" s="363" t="s">
        <v>122</v>
      </c>
      <c r="J1073" s="122">
        <f>J1072*6.32%+(J1072)</f>
        <v>24036.703119360001</v>
      </c>
      <c r="K1073" s="263"/>
    </row>
    <row r="1074" spans="1:11" ht="15.75" thickBot="1">
      <c r="B1074" s="512"/>
      <c r="C1074" s="586"/>
      <c r="D1074" s="169"/>
      <c r="E1074" s="212"/>
      <c r="F1074" s="578"/>
      <c r="G1074" s="629"/>
      <c r="H1074" s="582" t="s">
        <v>9</v>
      </c>
      <c r="I1074" s="653"/>
      <c r="J1074" s="284">
        <f>SUM(J1070:J1073)</f>
        <v>87908.587919359998</v>
      </c>
      <c r="K1074" s="43"/>
    </row>
    <row r="1075" spans="1:11" ht="15.75" thickBot="1">
      <c r="A1075" s="84"/>
      <c r="B1075" s="230"/>
      <c r="C1075" s="230"/>
      <c r="D1075" s="229"/>
      <c r="E1075" s="218"/>
      <c r="F1075" s="229"/>
      <c r="G1075" s="229"/>
      <c r="H1075" s="12"/>
      <c r="I1075" s="12"/>
      <c r="J1075" s="216"/>
      <c r="K1075" s="13"/>
    </row>
    <row r="1076" spans="1:11" s="84" customFormat="1" ht="15.75" thickBot="1">
      <c r="B1076" s="297" t="s">
        <v>0</v>
      </c>
      <c r="C1076" s="298"/>
      <c r="D1076" s="70" t="s">
        <v>1</v>
      </c>
      <c r="E1076" s="97" t="s">
        <v>2</v>
      </c>
      <c r="F1076" s="590" t="s">
        <v>3</v>
      </c>
      <c r="G1076" s="591"/>
      <c r="H1076" s="97" t="s">
        <v>4</v>
      </c>
      <c r="I1076" s="225" t="s">
        <v>103</v>
      </c>
      <c r="J1076" s="23" t="s">
        <v>5</v>
      </c>
      <c r="K1076" s="97" t="s">
        <v>6</v>
      </c>
    </row>
    <row r="1077" spans="1:11" s="84" customFormat="1" ht="15.75" thickBot="1">
      <c r="B1077" s="592" t="s">
        <v>174</v>
      </c>
      <c r="C1077" s="507"/>
      <c r="D1077" s="165"/>
      <c r="E1077" s="165"/>
      <c r="F1077" s="507"/>
      <c r="G1077" s="507"/>
      <c r="H1077" s="165">
        <v>2018</v>
      </c>
      <c r="I1077" s="245" t="s">
        <v>143</v>
      </c>
      <c r="J1077" s="238">
        <v>3000</v>
      </c>
      <c r="K1077" s="37"/>
    </row>
    <row r="1078" spans="1:11" s="84" customFormat="1" ht="15.75" thickBot="1">
      <c r="B1078" s="538" t="s">
        <v>446</v>
      </c>
      <c r="C1078" s="539"/>
      <c r="D1078" s="219"/>
      <c r="E1078" s="219" t="s">
        <v>175</v>
      </c>
      <c r="F1078" s="508" t="s">
        <v>10</v>
      </c>
      <c r="G1078" s="508"/>
      <c r="H1078" s="219">
        <v>2019</v>
      </c>
      <c r="I1078" s="245" t="s">
        <v>143</v>
      </c>
      <c r="J1078" s="121">
        <f>J1077*6.32%+(J1077)</f>
        <v>3189.6</v>
      </c>
      <c r="K1078" s="38"/>
    </row>
    <row r="1079" spans="1:11" s="84" customFormat="1" ht="15.75" thickBot="1">
      <c r="B1079" s="568"/>
      <c r="C1079" s="526"/>
      <c r="D1079" s="219" t="s">
        <v>8</v>
      </c>
      <c r="E1079" s="219" t="s">
        <v>176</v>
      </c>
      <c r="F1079" s="52"/>
      <c r="G1079" s="52"/>
      <c r="H1079" s="219">
        <v>2020</v>
      </c>
      <c r="I1079" s="245" t="s">
        <v>143</v>
      </c>
      <c r="J1079" s="121">
        <f>J1078*6.32%+(J1078)</f>
        <v>3391.1827199999998</v>
      </c>
      <c r="K1079" s="38"/>
    </row>
    <row r="1080" spans="1:11" s="84" customFormat="1" ht="15.75" thickBot="1">
      <c r="B1080" s="527"/>
      <c r="C1080" s="528"/>
      <c r="D1080" s="213"/>
      <c r="E1080" s="168" t="s">
        <v>177</v>
      </c>
      <c r="F1080" s="529"/>
      <c r="G1080" s="529"/>
      <c r="H1080" s="168">
        <v>2021</v>
      </c>
      <c r="I1080" s="245" t="s">
        <v>143</v>
      </c>
      <c r="J1080" s="122">
        <f>J1079*6.32%+(J1079)</f>
        <v>3605.5054679039999</v>
      </c>
      <c r="K1080" s="42"/>
    </row>
    <row r="1081" spans="1:11" s="84" customFormat="1" ht="15.75" thickBot="1">
      <c r="A1081"/>
      <c r="B1081" s="512"/>
      <c r="C1081" s="513"/>
      <c r="D1081" s="322"/>
      <c r="E1081" s="457"/>
      <c r="F1081" s="678"/>
      <c r="G1081" s="679"/>
      <c r="H1081" s="582" t="s">
        <v>9</v>
      </c>
      <c r="I1081" s="653"/>
      <c r="J1081" s="284">
        <f>SUM(J1077:J1080)</f>
        <v>13186.288187904</v>
      </c>
      <c r="K1081" s="43"/>
    </row>
    <row r="1082" spans="1:11" s="84" customFormat="1" ht="15.75" thickBot="1">
      <c r="A1082"/>
      <c r="B1082" s="230"/>
      <c r="C1082" s="230"/>
      <c r="D1082" s="229"/>
      <c r="E1082" s="218"/>
      <c r="F1082" s="229"/>
      <c r="G1082" s="229"/>
      <c r="H1082" s="12"/>
      <c r="I1082" s="12"/>
      <c r="J1082" s="26"/>
      <c r="K1082" s="13"/>
    </row>
    <row r="1083" spans="1:11" s="84" customFormat="1" ht="15.75" thickBot="1">
      <c r="B1083" s="297" t="s">
        <v>0</v>
      </c>
      <c r="C1083" s="298"/>
      <c r="D1083" s="70" t="s">
        <v>1</v>
      </c>
      <c r="E1083" s="97" t="s">
        <v>2</v>
      </c>
      <c r="F1083" s="590" t="s">
        <v>3</v>
      </c>
      <c r="G1083" s="591"/>
      <c r="H1083" s="97" t="s">
        <v>4</v>
      </c>
      <c r="I1083" s="225" t="s">
        <v>103</v>
      </c>
      <c r="J1083" s="23" t="s">
        <v>5</v>
      </c>
      <c r="K1083" s="97" t="s">
        <v>6</v>
      </c>
    </row>
    <row r="1084" spans="1:11" s="84" customFormat="1" ht="15.75" thickBot="1">
      <c r="B1084" s="592" t="s">
        <v>178</v>
      </c>
      <c r="C1084" s="507"/>
      <c r="D1084" s="165"/>
      <c r="E1084" s="165"/>
      <c r="F1084" s="507"/>
      <c r="G1084" s="507"/>
      <c r="H1084" s="165">
        <v>2018</v>
      </c>
      <c r="I1084" s="300">
        <v>1</v>
      </c>
      <c r="J1084" s="238">
        <v>25000</v>
      </c>
      <c r="K1084" s="246"/>
    </row>
    <row r="1085" spans="1:11" s="84" customFormat="1" ht="15.75" thickBot="1">
      <c r="B1085" s="538" t="s">
        <v>447</v>
      </c>
      <c r="C1085" s="539"/>
      <c r="D1085" s="219"/>
      <c r="E1085" s="219" t="s">
        <v>50</v>
      </c>
      <c r="F1085" s="508" t="s">
        <v>7</v>
      </c>
      <c r="G1085" s="508"/>
      <c r="H1085" s="219">
        <v>2019</v>
      </c>
      <c r="I1085" s="300">
        <v>1</v>
      </c>
      <c r="J1085" s="121">
        <f>J1084*6.32%+(J1084)</f>
        <v>26580</v>
      </c>
      <c r="K1085" s="38"/>
    </row>
    <row r="1086" spans="1:11" s="84" customFormat="1" ht="15.75" thickBot="1">
      <c r="B1086" s="568"/>
      <c r="C1086" s="526"/>
      <c r="D1086" s="219" t="s">
        <v>8</v>
      </c>
      <c r="E1086" s="219" t="s">
        <v>179</v>
      </c>
      <c r="F1086" s="52"/>
      <c r="G1086" s="52"/>
      <c r="H1086" s="219">
        <v>2020</v>
      </c>
      <c r="I1086" s="300">
        <v>1</v>
      </c>
      <c r="J1086" s="121">
        <f>J1085*6.32%+(J1085)</f>
        <v>28259.856</v>
      </c>
      <c r="K1086" s="38"/>
    </row>
    <row r="1087" spans="1:11" s="84" customFormat="1" ht="15.75" thickBot="1">
      <c r="B1087" s="509"/>
      <c r="C1087" s="510"/>
      <c r="D1087" s="255"/>
      <c r="E1087" s="256" t="s">
        <v>180</v>
      </c>
      <c r="F1087" s="511"/>
      <c r="G1087" s="511"/>
      <c r="H1087" s="168">
        <v>2021</v>
      </c>
      <c r="I1087" s="332">
        <v>1</v>
      </c>
      <c r="J1087" s="122">
        <f>J1086*6.32%+(J1086)</f>
        <v>30045.878899200001</v>
      </c>
      <c r="K1087" s="263"/>
    </row>
    <row r="1088" spans="1:11" s="84" customFormat="1" ht="15.75" thickBot="1">
      <c r="B1088" s="512"/>
      <c r="C1088" s="513"/>
      <c r="D1088" s="322"/>
      <c r="E1088" s="457"/>
      <c r="F1088" s="678"/>
      <c r="G1088" s="679"/>
      <c r="H1088" s="582" t="s">
        <v>9</v>
      </c>
      <c r="I1088" s="653"/>
      <c r="J1088" s="462">
        <f>SUM(J1084:J1087)</f>
        <v>109885.7348992</v>
      </c>
      <c r="K1088" s="364"/>
    </row>
    <row r="1089" spans="1:11">
      <c r="A1089" s="84"/>
      <c r="B1089" s="9"/>
      <c r="C1089" s="9"/>
      <c r="D1089" s="10"/>
      <c r="E1089" s="11"/>
      <c r="F1089" s="10"/>
      <c r="G1089" s="10"/>
      <c r="H1089" s="12"/>
      <c r="I1089" s="12"/>
      <c r="J1089" s="31"/>
      <c r="K1089" s="18"/>
    </row>
    <row r="1090" spans="1:11">
      <c r="A1090" s="84"/>
      <c r="B1090" s="9"/>
      <c r="C1090" s="9"/>
      <c r="D1090" s="10"/>
      <c r="E1090" s="11"/>
      <c r="F1090" s="10"/>
      <c r="G1090" s="10"/>
      <c r="H1090" s="12"/>
      <c r="I1090" s="12"/>
      <c r="J1090" s="31"/>
      <c r="K1090" s="18"/>
    </row>
    <row r="1091" spans="1:11">
      <c r="A1091" s="84"/>
      <c r="B1091" s="9"/>
      <c r="C1091" s="9"/>
      <c r="D1091" s="10"/>
      <c r="E1091" s="11"/>
      <c r="F1091" s="10"/>
      <c r="G1091" s="10"/>
      <c r="H1091" s="12"/>
      <c r="I1091" s="12"/>
      <c r="J1091" s="31"/>
      <c r="K1091" s="18"/>
    </row>
    <row r="1092" spans="1:11">
      <c r="A1092" s="84"/>
      <c r="B1092" s="9"/>
      <c r="C1092" s="9"/>
      <c r="D1092" s="10"/>
      <c r="E1092" s="11"/>
      <c r="F1092" s="10"/>
      <c r="G1092" s="10"/>
      <c r="H1092" s="12"/>
      <c r="I1092" s="12"/>
      <c r="J1092" s="31"/>
      <c r="K1092" s="18"/>
    </row>
    <row r="1093" spans="1:11" ht="15.75" thickBot="1">
      <c r="A1093" s="84"/>
      <c r="B1093" s="9"/>
      <c r="C1093" s="9"/>
      <c r="D1093" s="10"/>
      <c r="E1093" s="11"/>
      <c r="F1093" s="10"/>
      <c r="G1093" s="10"/>
      <c r="H1093" s="12"/>
      <c r="I1093" s="12"/>
      <c r="J1093" s="31"/>
      <c r="K1093" s="18"/>
    </row>
    <row r="1094" spans="1:11" ht="19.5" thickBot="1">
      <c r="A1094" s="84"/>
      <c r="B1094" s="644" t="s">
        <v>171</v>
      </c>
      <c r="C1094" s="645"/>
      <c r="D1094" s="645"/>
      <c r="E1094" s="645"/>
      <c r="F1094" s="75"/>
      <c r="G1094" s="75"/>
      <c r="H1094" s="75"/>
      <c r="I1094" s="75"/>
      <c r="J1094" s="75"/>
      <c r="K1094" s="76"/>
    </row>
    <row r="1095" spans="1:11" ht="16.5" thickBot="1">
      <c r="A1095" s="84"/>
      <c r="B1095" s="521" t="s">
        <v>341</v>
      </c>
      <c r="C1095" s="522"/>
      <c r="D1095" s="522"/>
      <c r="E1095" s="522"/>
      <c r="F1095" s="522"/>
      <c r="G1095" s="522"/>
      <c r="H1095" s="522"/>
      <c r="I1095" s="522"/>
      <c r="J1095" s="522"/>
      <c r="K1095" s="523"/>
    </row>
    <row r="1096" spans="1:11" ht="15.75" thickBot="1">
      <c r="B1096" s="297" t="s">
        <v>0</v>
      </c>
      <c r="C1096" s="298"/>
      <c r="D1096" s="70" t="s">
        <v>1</v>
      </c>
      <c r="E1096" s="97" t="s">
        <v>2</v>
      </c>
      <c r="F1096" s="590" t="s">
        <v>3</v>
      </c>
      <c r="G1096" s="591"/>
      <c r="H1096" s="97" t="s">
        <v>4</v>
      </c>
      <c r="I1096" s="225" t="s">
        <v>103</v>
      </c>
      <c r="J1096" s="23" t="s">
        <v>5</v>
      </c>
      <c r="K1096" s="97" t="s">
        <v>6</v>
      </c>
    </row>
    <row r="1097" spans="1:11" ht="15.75" thickBot="1">
      <c r="B1097" s="592" t="s">
        <v>49</v>
      </c>
      <c r="C1097" s="507"/>
      <c r="D1097" s="165"/>
      <c r="E1097" s="165"/>
      <c r="F1097" s="507"/>
      <c r="G1097" s="507"/>
      <c r="H1097" s="165">
        <v>2018</v>
      </c>
      <c r="I1097" s="245" t="s">
        <v>122</v>
      </c>
      <c r="J1097" s="238">
        <v>220000</v>
      </c>
      <c r="K1097" s="246"/>
    </row>
    <row r="1098" spans="1:11" ht="15.75" thickBot="1">
      <c r="B1098" s="538" t="s">
        <v>448</v>
      </c>
      <c r="C1098" s="539"/>
      <c r="D1098" s="219"/>
      <c r="E1098" s="219" t="s">
        <v>87</v>
      </c>
      <c r="F1098" s="508" t="s">
        <v>10</v>
      </c>
      <c r="G1098" s="508"/>
      <c r="H1098" s="219">
        <v>2019</v>
      </c>
      <c r="I1098" s="245" t="s">
        <v>122</v>
      </c>
      <c r="J1098" s="121">
        <f>J1097*6.32%+(J1097)</f>
        <v>233904</v>
      </c>
      <c r="K1098" s="38"/>
    </row>
    <row r="1099" spans="1:11" ht="15.75" thickBot="1">
      <c r="B1099" s="568"/>
      <c r="C1099" s="526"/>
      <c r="D1099" s="219" t="s">
        <v>8</v>
      </c>
      <c r="E1099" s="219" t="s">
        <v>181</v>
      </c>
      <c r="F1099" s="52"/>
      <c r="G1099" s="52"/>
      <c r="H1099" s="219">
        <v>2020</v>
      </c>
      <c r="I1099" s="245" t="s">
        <v>122</v>
      </c>
      <c r="J1099" s="121">
        <f>J1098*6.32%+(J1098)</f>
        <v>248686.7328</v>
      </c>
      <c r="K1099" s="38"/>
    </row>
    <row r="1100" spans="1:11" ht="15.75" thickBot="1">
      <c r="B1100" s="509"/>
      <c r="C1100" s="510"/>
      <c r="D1100" s="255"/>
      <c r="E1100" s="256"/>
      <c r="F1100" s="511"/>
      <c r="G1100" s="511"/>
      <c r="H1100" s="435">
        <v>2021</v>
      </c>
      <c r="I1100" s="360" t="s">
        <v>122</v>
      </c>
      <c r="J1100" s="122">
        <f>J1099*6.32%+(J1099)</f>
        <v>264403.73431296</v>
      </c>
      <c r="K1100" s="263"/>
    </row>
    <row r="1101" spans="1:11" ht="15.75" thickBot="1">
      <c r="B1101" s="540"/>
      <c r="C1101" s="541"/>
      <c r="D1101" s="322"/>
      <c r="E1101" s="460"/>
      <c r="F1101" s="678"/>
      <c r="G1101" s="679"/>
      <c r="H1101" s="582" t="s">
        <v>9</v>
      </c>
      <c r="I1101" s="653"/>
      <c r="J1101" s="284">
        <f>SUM(J1097:J1100)</f>
        <v>966994.46711296006</v>
      </c>
      <c r="K1101" s="365"/>
    </row>
    <row r="1102" spans="1:11" ht="15.75" thickBot="1">
      <c r="B1102" s="230"/>
      <c r="C1102" s="230"/>
      <c r="D1102" s="229"/>
      <c r="E1102" s="218"/>
      <c r="F1102" s="229"/>
      <c r="G1102" s="229"/>
      <c r="H1102" s="12"/>
      <c r="I1102" s="12"/>
      <c r="J1102" s="31"/>
      <c r="K1102" s="18"/>
    </row>
    <row r="1103" spans="1:11" ht="15.75" customHeight="1" thickBot="1">
      <c r="B1103" s="297" t="s">
        <v>0</v>
      </c>
      <c r="C1103" s="298"/>
      <c r="D1103" s="70" t="s">
        <v>1</v>
      </c>
      <c r="E1103" s="97" t="s">
        <v>2</v>
      </c>
      <c r="F1103" s="590" t="s">
        <v>3</v>
      </c>
      <c r="G1103" s="591"/>
      <c r="H1103" s="97" t="s">
        <v>4</v>
      </c>
      <c r="I1103" s="225" t="s">
        <v>103</v>
      </c>
      <c r="J1103" s="23" t="s">
        <v>5</v>
      </c>
      <c r="K1103" s="97" t="s">
        <v>6</v>
      </c>
    </row>
    <row r="1104" spans="1:11" ht="15.75" thickBot="1">
      <c r="B1104" s="592" t="s">
        <v>182</v>
      </c>
      <c r="C1104" s="507"/>
      <c r="D1104" s="165"/>
      <c r="E1104" s="165"/>
      <c r="F1104" s="507"/>
      <c r="G1104" s="507"/>
      <c r="H1104" s="165">
        <v>2018</v>
      </c>
      <c r="I1104" s="245" t="s">
        <v>122</v>
      </c>
      <c r="J1104" s="238">
        <v>205000</v>
      </c>
      <c r="K1104" s="246"/>
    </row>
    <row r="1105" spans="1:11" ht="15.75" customHeight="1" thickBot="1">
      <c r="B1105" s="538" t="s">
        <v>449</v>
      </c>
      <c r="C1105" s="539"/>
      <c r="D1105" s="219"/>
      <c r="E1105" s="219" t="s">
        <v>87</v>
      </c>
      <c r="F1105" s="508" t="s">
        <v>10</v>
      </c>
      <c r="G1105" s="508"/>
      <c r="H1105" s="219">
        <v>2019</v>
      </c>
      <c r="I1105" s="245" t="s">
        <v>122</v>
      </c>
      <c r="J1105" s="121">
        <f>J1104*6.32%+(J1104)</f>
        <v>217956</v>
      </c>
      <c r="K1105" s="38"/>
    </row>
    <row r="1106" spans="1:11" ht="15.75" customHeight="1" thickBot="1">
      <c r="B1106" s="568"/>
      <c r="C1106" s="526"/>
      <c r="D1106" s="219" t="s">
        <v>8</v>
      </c>
      <c r="E1106" s="219" t="s">
        <v>181</v>
      </c>
      <c r="F1106" s="52"/>
      <c r="G1106" s="52"/>
      <c r="H1106" s="219">
        <v>2020</v>
      </c>
      <c r="I1106" s="245" t="s">
        <v>122</v>
      </c>
      <c r="J1106" s="121">
        <f>J1105*6.32%+(J1105)</f>
        <v>231730.8192</v>
      </c>
      <c r="K1106" s="38"/>
    </row>
    <row r="1107" spans="1:11" s="52" customFormat="1" ht="15.75" customHeight="1" thickBot="1">
      <c r="A1107"/>
      <c r="B1107" s="509"/>
      <c r="C1107" s="510"/>
      <c r="D1107" s="255"/>
      <c r="E1107" s="256"/>
      <c r="F1107" s="511"/>
      <c r="G1107" s="511"/>
      <c r="H1107" s="435">
        <v>2021</v>
      </c>
      <c r="I1107" s="360" t="s">
        <v>122</v>
      </c>
      <c r="J1107" s="122">
        <f>J1106*6.32%+(J1106)</f>
        <v>246376.20697344001</v>
      </c>
      <c r="K1107" s="263"/>
    </row>
    <row r="1108" spans="1:11" ht="15.75" thickBot="1">
      <c r="B1108" s="540"/>
      <c r="C1108" s="640"/>
      <c r="D1108" s="282"/>
      <c r="E1108" s="283"/>
      <c r="F1108" s="641"/>
      <c r="G1108" s="652"/>
      <c r="H1108" s="582" t="s">
        <v>9</v>
      </c>
      <c r="I1108" s="653"/>
      <c r="J1108" s="284">
        <f>SUM(J1104:J1107)</f>
        <v>901063.02617344004</v>
      </c>
      <c r="K1108" s="365"/>
    </row>
    <row r="1109" spans="1:11" ht="15.75" thickBot="1">
      <c r="B1109" s="230"/>
      <c r="C1109" s="230"/>
      <c r="D1109" s="229"/>
      <c r="E1109" s="218"/>
      <c r="F1109" s="229"/>
      <c r="G1109" s="229"/>
      <c r="H1109" s="12"/>
      <c r="I1109" s="12"/>
      <c r="J1109" s="50"/>
      <c r="K1109" s="18"/>
    </row>
    <row r="1110" spans="1:11" ht="15.75" thickBot="1">
      <c r="B1110" s="297" t="s">
        <v>0</v>
      </c>
      <c r="C1110" s="298"/>
      <c r="D1110" s="70" t="s">
        <v>1</v>
      </c>
      <c r="E1110" s="97" t="s">
        <v>2</v>
      </c>
      <c r="F1110" s="590" t="s">
        <v>3</v>
      </c>
      <c r="G1110" s="591"/>
      <c r="H1110" s="97" t="s">
        <v>4</v>
      </c>
      <c r="I1110" s="225" t="s">
        <v>103</v>
      </c>
      <c r="J1110" s="23" t="s">
        <v>5</v>
      </c>
      <c r="K1110" s="97" t="s">
        <v>6</v>
      </c>
    </row>
    <row r="1111" spans="1:11" ht="15.75" thickBot="1">
      <c r="B1111" s="592" t="s">
        <v>51</v>
      </c>
      <c r="C1111" s="507"/>
      <c r="D1111" s="165"/>
      <c r="E1111" s="165"/>
      <c r="F1111" s="507"/>
      <c r="G1111" s="507"/>
      <c r="H1111" s="165">
        <v>2018</v>
      </c>
      <c r="I1111" s="245" t="s">
        <v>122</v>
      </c>
      <c r="J1111" s="238">
        <v>110000</v>
      </c>
      <c r="K1111" s="37"/>
    </row>
    <row r="1112" spans="1:11" ht="15.75" thickBot="1">
      <c r="B1112" s="538" t="s">
        <v>450</v>
      </c>
      <c r="C1112" s="539"/>
      <c r="D1112" s="219"/>
      <c r="E1112" s="219" t="s">
        <v>87</v>
      </c>
      <c r="F1112" s="508" t="s">
        <v>10</v>
      </c>
      <c r="G1112" s="508"/>
      <c r="H1112" s="219">
        <v>2019</v>
      </c>
      <c r="I1112" s="245" t="s">
        <v>122</v>
      </c>
      <c r="J1112" s="121">
        <f>J1111*6.32%+(J1111)</f>
        <v>116952</v>
      </c>
      <c r="K1112" s="38"/>
    </row>
    <row r="1113" spans="1:11" ht="15" customHeight="1" thickBot="1">
      <c r="B1113" s="568"/>
      <c r="C1113" s="526"/>
      <c r="D1113" s="219" t="s">
        <v>8</v>
      </c>
      <c r="E1113" s="219" t="s">
        <v>181</v>
      </c>
      <c r="F1113" s="52"/>
      <c r="G1113" s="52"/>
      <c r="H1113" s="219">
        <v>2020</v>
      </c>
      <c r="I1113" s="245" t="s">
        <v>122</v>
      </c>
      <c r="J1113" s="121">
        <f>J1112*6.32%+(J1112)</f>
        <v>124343.3664</v>
      </c>
      <c r="K1113" s="38"/>
    </row>
    <row r="1114" spans="1:11" ht="15.75" thickBot="1">
      <c r="A1114" s="52"/>
      <c r="B1114" s="509"/>
      <c r="C1114" s="510"/>
      <c r="D1114" s="255"/>
      <c r="E1114" s="256"/>
      <c r="F1114" s="511"/>
      <c r="G1114" s="511"/>
      <c r="H1114" s="435">
        <v>2021</v>
      </c>
      <c r="I1114" s="360" t="s">
        <v>122</v>
      </c>
      <c r="J1114" s="122">
        <f>J1113*6.32%+(J1113)</f>
        <v>132201.86715648</v>
      </c>
      <c r="K1114" s="263"/>
    </row>
    <row r="1115" spans="1:11" ht="15.75" thickBot="1">
      <c r="B1115" s="540"/>
      <c r="C1115" s="640"/>
      <c r="D1115" s="282"/>
      <c r="E1115" s="283"/>
      <c r="F1115" s="641"/>
      <c r="G1115" s="652"/>
      <c r="H1115" s="582" t="s">
        <v>9</v>
      </c>
      <c r="I1115" s="653"/>
      <c r="J1115" s="284">
        <f>SUM(J1111:J1114)</f>
        <v>483497.23355648003</v>
      </c>
      <c r="K1115" s="266"/>
    </row>
    <row r="1116" spans="1:11" ht="15.75" thickBot="1">
      <c r="B1116" s="230"/>
      <c r="C1116" s="230"/>
      <c r="D1116" s="229"/>
      <c r="E1116" s="218"/>
      <c r="F1116" s="229"/>
      <c r="G1116" s="229"/>
      <c r="H1116" s="12"/>
      <c r="I1116" s="12"/>
      <c r="J1116" s="216"/>
      <c r="K1116" s="13"/>
    </row>
    <row r="1117" spans="1:11" ht="15.75" thickBot="1">
      <c r="B1117" s="297" t="s">
        <v>0</v>
      </c>
      <c r="C1117" s="298"/>
      <c r="D1117" s="70" t="s">
        <v>1</v>
      </c>
      <c r="E1117" s="97" t="s">
        <v>2</v>
      </c>
      <c r="F1117" s="590" t="s">
        <v>3</v>
      </c>
      <c r="G1117" s="591"/>
      <c r="H1117" s="97" t="s">
        <v>4</v>
      </c>
      <c r="I1117" s="225" t="s">
        <v>103</v>
      </c>
      <c r="J1117" s="23" t="s">
        <v>5</v>
      </c>
      <c r="K1117" s="97" t="s">
        <v>6</v>
      </c>
    </row>
    <row r="1118" spans="1:11" ht="15.75" thickBot="1">
      <c r="B1118" s="592" t="s">
        <v>183</v>
      </c>
      <c r="C1118" s="507"/>
      <c r="D1118" s="165"/>
      <c r="E1118" s="165"/>
      <c r="F1118" s="507"/>
      <c r="G1118" s="507"/>
      <c r="H1118" s="165">
        <v>2018</v>
      </c>
      <c r="I1118" s="245" t="s">
        <v>122</v>
      </c>
      <c r="J1118" s="238">
        <v>80000</v>
      </c>
      <c r="K1118" s="37"/>
    </row>
    <row r="1119" spans="1:11" ht="15.75" thickBot="1">
      <c r="B1119" s="538" t="s">
        <v>451</v>
      </c>
      <c r="C1119" s="539"/>
      <c r="D1119" s="219"/>
      <c r="E1119" s="219" t="s">
        <v>87</v>
      </c>
      <c r="F1119" s="508" t="s">
        <v>10</v>
      </c>
      <c r="G1119" s="508"/>
      <c r="H1119" s="219">
        <v>2019</v>
      </c>
      <c r="I1119" s="245" t="s">
        <v>122</v>
      </c>
      <c r="J1119" s="121">
        <f>J1118*6.32%+(J1118)</f>
        <v>85056</v>
      </c>
      <c r="K1119" s="38"/>
    </row>
    <row r="1120" spans="1:11" ht="15.75" thickBot="1">
      <c r="B1120" s="568"/>
      <c r="C1120" s="526"/>
      <c r="D1120" s="219" t="s">
        <v>8</v>
      </c>
      <c r="E1120" s="219" t="s">
        <v>181</v>
      </c>
      <c r="F1120" s="52"/>
      <c r="G1120" s="52"/>
      <c r="H1120" s="219">
        <v>2020</v>
      </c>
      <c r="I1120" s="245" t="s">
        <v>122</v>
      </c>
      <c r="J1120" s="121">
        <f>J1119*6.32%+(J1119)</f>
        <v>90431.539199999999</v>
      </c>
      <c r="K1120" s="38"/>
    </row>
    <row r="1121" spans="1:11" ht="15.75" thickBot="1">
      <c r="B1121" s="509"/>
      <c r="C1121" s="510"/>
      <c r="D1121" s="255"/>
      <c r="E1121" s="256"/>
      <c r="F1121" s="511"/>
      <c r="G1121" s="511"/>
      <c r="H1121" s="435">
        <v>2021</v>
      </c>
      <c r="I1121" s="360" t="s">
        <v>122</v>
      </c>
      <c r="J1121" s="122">
        <f>J1120*6.32%+(J1120)</f>
        <v>96146.812477440006</v>
      </c>
      <c r="K1121" s="263"/>
    </row>
    <row r="1122" spans="1:11" ht="15.75" thickBot="1">
      <c r="B1122" s="512"/>
      <c r="C1122" s="513"/>
      <c r="D1122" s="322"/>
      <c r="E1122" s="457"/>
      <c r="F1122" s="651"/>
      <c r="G1122" s="652"/>
      <c r="H1122" s="582" t="s">
        <v>9</v>
      </c>
      <c r="I1122" s="653"/>
      <c r="J1122" s="284">
        <f>SUM(J1118:J1121)</f>
        <v>351634.35167743999</v>
      </c>
      <c r="K1122" s="266"/>
    </row>
    <row r="1123" spans="1:11">
      <c r="B1123" s="9"/>
      <c r="C1123" s="9"/>
      <c r="D1123" s="10"/>
      <c r="E1123" s="11"/>
      <c r="F1123" s="10"/>
      <c r="G1123" s="10"/>
      <c r="H1123" s="12"/>
      <c r="I1123" s="12"/>
      <c r="J1123" s="17"/>
      <c r="K1123" s="13"/>
    </row>
    <row r="1124" spans="1:11">
      <c r="A1124" s="33"/>
      <c r="B1124" s="9"/>
      <c r="C1124" s="9"/>
      <c r="D1124" s="10"/>
      <c r="E1124" s="11"/>
      <c r="F1124" s="10"/>
      <c r="G1124" s="10"/>
      <c r="H1124" s="12"/>
      <c r="I1124" s="12"/>
      <c r="J1124" s="17"/>
      <c r="K1124" s="13"/>
    </row>
    <row r="1125" spans="1:11">
      <c r="B1125" s="9"/>
      <c r="C1125" s="9"/>
      <c r="D1125" s="10"/>
      <c r="E1125" s="11"/>
      <c r="F1125" s="10"/>
      <c r="G1125" s="10"/>
      <c r="H1125" s="12"/>
      <c r="I1125" s="12"/>
      <c r="J1125" s="17"/>
      <c r="K1125" s="13"/>
    </row>
    <row r="1126" spans="1:11">
      <c r="B1126" s="9"/>
      <c r="C1126" s="9"/>
      <c r="D1126" s="10"/>
      <c r="E1126" s="11"/>
      <c r="F1126" s="10"/>
      <c r="G1126" s="10"/>
      <c r="H1126" s="12"/>
      <c r="I1126" s="12"/>
      <c r="J1126" s="17"/>
      <c r="K1126" s="13"/>
    </row>
    <row r="1127" spans="1:11">
      <c r="B1127" s="9"/>
      <c r="C1127" s="9"/>
      <c r="D1127" s="10"/>
      <c r="E1127" s="11"/>
      <c r="F1127" s="10"/>
      <c r="G1127" s="10"/>
      <c r="H1127" s="12"/>
      <c r="I1127" s="12"/>
      <c r="J1127" s="17"/>
      <c r="K1127" s="13"/>
    </row>
    <row r="1128" spans="1:11" ht="15.75" thickBot="1">
      <c r="B1128" s="9"/>
      <c r="C1128" s="9"/>
      <c r="D1128" s="10"/>
      <c r="E1128" s="11"/>
      <c r="F1128" s="10"/>
      <c r="G1128" s="10"/>
      <c r="H1128" s="12"/>
      <c r="I1128" s="12"/>
      <c r="J1128" s="17"/>
      <c r="K1128" s="13"/>
    </row>
    <row r="1129" spans="1:11" ht="19.5" thickBot="1">
      <c r="B1129" s="644" t="s">
        <v>184</v>
      </c>
      <c r="C1129" s="645"/>
      <c r="D1129" s="645"/>
      <c r="E1129" s="645"/>
      <c r="F1129" s="75"/>
      <c r="G1129" s="75"/>
      <c r="H1129" s="75"/>
      <c r="I1129" s="75"/>
      <c r="J1129" s="75"/>
      <c r="K1129" s="76"/>
    </row>
    <row r="1130" spans="1:11" ht="15.75" thickBot="1">
      <c r="B1130" s="650" t="s">
        <v>262</v>
      </c>
      <c r="C1130" s="580"/>
      <c r="D1130" s="580"/>
      <c r="E1130" s="580"/>
      <c r="F1130" s="580"/>
      <c r="G1130" s="579"/>
      <c r="H1130" s="580"/>
      <c r="I1130" s="102" t="s">
        <v>540</v>
      </c>
      <c r="J1130" s="154">
        <f>K1143+K1151+K1158+K1170+K1177</f>
        <v>41283125.170587569</v>
      </c>
      <c r="K1130" s="155"/>
    </row>
    <row r="1131" spans="1:11" ht="27" customHeight="1" thickBot="1">
      <c r="B1131" s="542" t="s">
        <v>681</v>
      </c>
      <c r="C1131" s="543"/>
      <c r="D1131" s="543"/>
      <c r="E1131" s="543"/>
      <c r="F1131" s="543"/>
      <c r="G1131" s="543"/>
      <c r="H1131" s="543"/>
      <c r="I1131" s="543"/>
      <c r="J1131" s="543"/>
      <c r="K1131" s="544"/>
    </row>
    <row r="1132" spans="1:11" ht="15.75" thickBot="1">
      <c r="B1132" s="545" t="s">
        <v>615</v>
      </c>
      <c r="C1132" s="546"/>
      <c r="D1132" s="546"/>
      <c r="E1132" s="546"/>
      <c r="F1132" s="546"/>
      <c r="G1132" s="546"/>
      <c r="H1132" s="546"/>
      <c r="I1132" s="542" t="s">
        <v>720</v>
      </c>
      <c r="J1132" s="543"/>
      <c r="K1132" s="544"/>
    </row>
    <row r="1133" spans="1:11" ht="15.75" thickBot="1">
      <c r="B1133" s="71" t="s">
        <v>94</v>
      </c>
      <c r="C1133" s="642" t="s">
        <v>95</v>
      </c>
      <c r="D1133" s="643"/>
      <c r="E1133" s="643"/>
      <c r="F1133" s="643"/>
      <c r="G1133" s="643"/>
      <c r="H1133" s="649"/>
      <c r="I1133" s="72" t="s">
        <v>97</v>
      </c>
      <c r="J1133" s="107" t="s">
        <v>98</v>
      </c>
      <c r="K1133" s="108" t="s">
        <v>99</v>
      </c>
    </row>
    <row r="1134" spans="1:11" ht="15.75" customHeight="1" thickBot="1">
      <c r="B1134" s="153" t="s">
        <v>560</v>
      </c>
      <c r="C1134" s="581" t="s">
        <v>529</v>
      </c>
      <c r="D1134" s="556"/>
      <c r="E1134" s="556"/>
      <c r="F1134" s="556"/>
      <c r="G1134" s="556"/>
      <c r="H1134" s="557"/>
      <c r="I1134" s="129" t="s">
        <v>527</v>
      </c>
      <c r="J1134" s="151" t="s">
        <v>527</v>
      </c>
      <c r="K1134" s="152" t="s">
        <v>527</v>
      </c>
    </row>
    <row r="1135" spans="1:11" ht="19.5" customHeight="1" thickBot="1">
      <c r="B1135" s="2"/>
      <c r="C1135" s="2"/>
      <c r="D1135" s="2"/>
      <c r="E1135" s="2"/>
      <c r="F1135" s="2"/>
      <c r="G1135" s="2"/>
      <c r="H1135" s="2"/>
      <c r="I1135" s="2"/>
      <c r="J1135" s="5"/>
      <c r="K1135" s="5"/>
    </row>
    <row r="1136" spans="1:11" ht="15.75" customHeight="1" thickBot="1">
      <c r="B1136" s="521" t="s">
        <v>344</v>
      </c>
      <c r="C1136" s="522"/>
      <c r="D1136" s="522"/>
      <c r="E1136" s="522"/>
      <c r="F1136" s="522"/>
      <c r="G1136" s="522"/>
      <c r="H1136" s="522"/>
      <c r="I1136" s="522"/>
      <c r="J1136" s="522"/>
      <c r="K1136" s="523"/>
    </row>
    <row r="1137" spans="2:11" ht="27.75" customHeight="1" thickBot="1">
      <c r="B1137" s="514" t="s">
        <v>101</v>
      </c>
      <c r="C1137" s="515"/>
      <c r="D1137" s="515"/>
      <c r="E1137" s="515"/>
      <c r="F1137" s="515"/>
      <c r="G1137" s="515"/>
      <c r="H1137" s="515"/>
      <c r="I1137" s="515"/>
      <c r="J1137" s="515"/>
      <c r="K1137" s="516"/>
    </row>
    <row r="1138" spans="2:11" ht="15.75" thickBot="1">
      <c r="B1138" s="48" t="s">
        <v>0</v>
      </c>
      <c r="C1138" s="49"/>
      <c r="D1138" s="45" t="s">
        <v>1</v>
      </c>
      <c r="E1138" s="34" t="s">
        <v>2</v>
      </c>
      <c r="F1138" s="517" t="s">
        <v>3</v>
      </c>
      <c r="G1138" s="518"/>
      <c r="H1138" s="34" t="s">
        <v>4</v>
      </c>
      <c r="I1138" s="32" t="s">
        <v>103</v>
      </c>
      <c r="J1138" s="146" t="s">
        <v>5</v>
      </c>
      <c r="K1138" s="23" t="s">
        <v>6</v>
      </c>
    </row>
    <row r="1139" spans="2:11" ht="15.75" customHeight="1">
      <c r="B1139" s="592" t="s">
        <v>21</v>
      </c>
      <c r="C1139" s="507"/>
      <c r="D1139" s="165"/>
      <c r="E1139" s="165"/>
      <c r="F1139" s="593"/>
      <c r="G1139" s="593"/>
      <c r="H1139" s="165">
        <v>2018</v>
      </c>
      <c r="I1139" s="360" t="s">
        <v>122</v>
      </c>
      <c r="J1139" s="238">
        <v>0</v>
      </c>
      <c r="K1139" s="238">
        <v>343000</v>
      </c>
    </row>
    <row r="1140" spans="2:11" ht="16.5" customHeight="1">
      <c r="B1140" s="538" t="s">
        <v>494</v>
      </c>
      <c r="C1140" s="539"/>
      <c r="D1140" s="219" t="s">
        <v>8</v>
      </c>
      <c r="E1140" s="219" t="s">
        <v>10</v>
      </c>
      <c r="F1140" s="508" t="s">
        <v>10</v>
      </c>
      <c r="G1140" s="508"/>
      <c r="H1140" s="219">
        <v>2019</v>
      </c>
      <c r="I1140" s="247" t="s">
        <v>122</v>
      </c>
      <c r="J1140" s="121">
        <f t="shared" ref="J1140:K1142" si="0">J1139*6.32%+(J1139)</f>
        <v>0</v>
      </c>
      <c r="K1140" s="121">
        <f t="shared" si="0"/>
        <v>364677.6</v>
      </c>
    </row>
    <row r="1141" spans="2:11">
      <c r="B1141" s="568"/>
      <c r="C1141" s="526"/>
      <c r="D1141" s="219"/>
      <c r="E1141" s="219" t="s">
        <v>27</v>
      </c>
      <c r="F1141" s="526"/>
      <c r="G1141" s="526"/>
      <c r="H1141" s="219">
        <v>2020</v>
      </c>
      <c r="I1141" s="247" t="s">
        <v>122</v>
      </c>
      <c r="J1141" s="121">
        <f t="shared" si="0"/>
        <v>0</v>
      </c>
      <c r="K1141" s="121">
        <f t="shared" si="0"/>
        <v>387725.22431999998</v>
      </c>
    </row>
    <row r="1142" spans="2:11" ht="15.75" thickBot="1">
      <c r="B1142" s="527"/>
      <c r="C1142" s="528"/>
      <c r="D1142" s="213"/>
      <c r="E1142" s="168"/>
      <c r="F1142" s="529"/>
      <c r="G1142" s="529"/>
      <c r="H1142" s="168">
        <v>2021</v>
      </c>
      <c r="I1142" s="495" t="s">
        <v>122</v>
      </c>
      <c r="J1142" s="122">
        <f t="shared" si="0"/>
        <v>0</v>
      </c>
      <c r="K1142" s="122">
        <f t="shared" si="0"/>
        <v>412229.45849702397</v>
      </c>
    </row>
    <row r="1143" spans="2:11" ht="15.75" thickBot="1">
      <c r="B1143" s="530"/>
      <c r="C1143" s="531"/>
      <c r="D1143" s="280"/>
      <c r="E1143" s="23"/>
      <c r="F1143" s="646"/>
      <c r="G1143" s="500"/>
      <c r="H1143" s="571" t="s">
        <v>9</v>
      </c>
      <c r="I1143" s="572"/>
      <c r="J1143" s="284">
        <f>SUM(J1139:J1142)</f>
        <v>0</v>
      </c>
      <c r="K1143" s="240">
        <f>SUM(K1139:K1142)</f>
        <v>1507632.2828170238</v>
      </c>
    </row>
    <row r="1144" spans="2:11" ht="15.75" thickBot="1">
      <c r="B1144" s="217"/>
      <c r="C1144" s="217"/>
      <c r="D1144" s="229"/>
      <c r="E1144" s="218"/>
      <c r="F1144" s="218"/>
      <c r="G1144" s="218"/>
      <c r="H1144" s="216"/>
      <c r="I1144" s="216"/>
      <c r="J1144" s="30"/>
      <c r="K1144" s="13"/>
    </row>
    <row r="1145" spans="2:11" ht="15.75" thickBot="1">
      <c r="B1145" s="499" t="s">
        <v>101</v>
      </c>
      <c r="C1145" s="646"/>
      <c r="D1145" s="646"/>
      <c r="E1145" s="646"/>
      <c r="F1145" s="646"/>
      <c r="G1145" s="646"/>
      <c r="H1145" s="646"/>
      <c r="I1145" s="646"/>
      <c r="J1145" s="646"/>
      <c r="K1145" s="500"/>
    </row>
    <row r="1146" spans="2:11" ht="15.75" thickBot="1">
      <c r="B1146" s="297" t="s">
        <v>0</v>
      </c>
      <c r="C1146" s="298"/>
      <c r="D1146" s="70" t="s">
        <v>1</v>
      </c>
      <c r="E1146" s="97" t="s">
        <v>2</v>
      </c>
      <c r="F1146" s="590" t="s">
        <v>3</v>
      </c>
      <c r="G1146" s="591"/>
      <c r="H1146" s="97" t="s">
        <v>4</v>
      </c>
      <c r="I1146" s="225" t="s">
        <v>103</v>
      </c>
      <c r="J1146" s="97" t="s">
        <v>5</v>
      </c>
      <c r="K1146" s="97" t="s">
        <v>6</v>
      </c>
    </row>
    <row r="1147" spans="2:11">
      <c r="B1147" s="592" t="s">
        <v>495</v>
      </c>
      <c r="C1147" s="507"/>
      <c r="D1147" s="165"/>
      <c r="E1147" s="165"/>
      <c r="F1147" s="593"/>
      <c r="G1147" s="593"/>
      <c r="H1147" s="165">
        <v>2018</v>
      </c>
      <c r="I1147" s="245" t="s">
        <v>522</v>
      </c>
      <c r="J1147" s="268">
        <v>0</v>
      </c>
      <c r="K1147" s="268">
        <v>8056276</v>
      </c>
    </row>
    <row r="1148" spans="2:11">
      <c r="B1148" s="538" t="s">
        <v>496</v>
      </c>
      <c r="C1148" s="539"/>
      <c r="D1148" s="219" t="s">
        <v>8</v>
      </c>
      <c r="E1148" s="219" t="s">
        <v>561</v>
      </c>
      <c r="F1148" s="508" t="s">
        <v>10</v>
      </c>
      <c r="G1148" s="508"/>
      <c r="H1148" s="219">
        <v>2019</v>
      </c>
      <c r="I1148" s="219">
        <v>240</v>
      </c>
      <c r="J1148" s="292">
        <v>0</v>
      </c>
      <c r="K1148" s="292">
        <f>SUM(K1147*7%)+K1147</f>
        <v>8620215.3200000003</v>
      </c>
    </row>
    <row r="1149" spans="2:11">
      <c r="B1149" s="568"/>
      <c r="C1149" s="526"/>
      <c r="D1149" s="219"/>
      <c r="E1149" s="219" t="s">
        <v>524</v>
      </c>
      <c r="F1149" s="526"/>
      <c r="G1149" s="526"/>
      <c r="H1149" s="219">
        <v>2020</v>
      </c>
      <c r="I1149" s="219">
        <v>252</v>
      </c>
      <c r="J1149" s="292">
        <v>0</v>
      </c>
      <c r="K1149" s="292">
        <f t="shared" ref="K1149:K1150" si="1">SUM(K1148*7%)+K1148</f>
        <v>9223630.3924000002</v>
      </c>
    </row>
    <row r="1150" spans="2:11" ht="15.75" thickBot="1">
      <c r="B1150" s="527"/>
      <c r="C1150" s="528"/>
      <c r="D1150" s="213"/>
      <c r="E1150" s="168"/>
      <c r="F1150" s="529"/>
      <c r="G1150" s="529"/>
      <c r="H1150" s="168">
        <v>2021</v>
      </c>
      <c r="I1150" s="168">
        <v>265</v>
      </c>
      <c r="J1150" s="292">
        <v>0</v>
      </c>
      <c r="K1150" s="292">
        <f t="shared" si="1"/>
        <v>9869284.5198679995</v>
      </c>
    </row>
    <row r="1151" spans="2:11" ht="15.75" thickBot="1">
      <c r="B1151" s="530"/>
      <c r="C1151" s="531"/>
      <c r="D1151" s="322"/>
      <c r="E1151" s="457"/>
      <c r="F1151" s="496"/>
      <c r="G1151" s="497"/>
      <c r="H1151" s="571" t="s">
        <v>9</v>
      </c>
      <c r="I1151" s="572"/>
      <c r="J1151" s="463">
        <v>0</v>
      </c>
      <c r="K1151" s="271">
        <f>SUM(K1147:K1150)</f>
        <v>35769406.232267998</v>
      </c>
    </row>
    <row r="1152" spans="2:11" ht="15.75" thickBot="1">
      <c r="B1152" s="216"/>
      <c r="C1152" s="216"/>
      <c r="D1152" s="216"/>
      <c r="E1152" s="216"/>
      <c r="F1152" s="216"/>
      <c r="G1152" s="216"/>
      <c r="H1152" s="216"/>
      <c r="I1152" s="216"/>
      <c r="J1152" s="216"/>
      <c r="K1152" s="216"/>
    </row>
    <row r="1153" spans="2:11" ht="15.75" thickBot="1">
      <c r="B1153" s="297" t="s">
        <v>0</v>
      </c>
      <c r="C1153" s="298"/>
      <c r="D1153" s="70" t="s">
        <v>1</v>
      </c>
      <c r="E1153" s="97" t="s">
        <v>2</v>
      </c>
      <c r="F1153" s="590" t="s">
        <v>3</v>
      </c>
      <c r="G1153" s="591"/>
      <c r="H1153" s="97" t="s">
        <v>4</v>
      </c>
      <c r="I1153" s="225" t="s">
        <v>103</v>
      </c>
      <c r="J1153" s="23" t="s">
        <v>5</v>
      </c>
      <c r="K1153" s="23" t="s">
        <v>6</v>
      </c>
    </row>
    <row r="1154" spans="2:11">
      <c r="B1154" s="592" t="s">
        <v>127</v>
      </c>
      <c r="C1154" s="507"/>
      <c r="D1154" s="165"/>
      <c r="E1154" s="165"/>
      <c r="F1154" s="593"/>
      <c r="G1154" s="593"/>
      <c r="H1154" s="165">
        <v>2018</v>
      </c>
      <c r="I1154" s="245" t="s">
        <v>562</v>
      </c>
      <c r="J1154" s="238">
        <v>0</v>
      </c>
      <c r="K1154" s="238">
        <v>839421</v>
      </c>
    </row>
    <row r="1155" spans="2:11">
      <c r="B1155" s="538" t="s">
        <v>452</v>
      </c>
      <c r="C1155" s="539"/>
      <c r="D1155" s="219" t="s">
        <v>8</v>
      </c>
      <c r="E1155" s="219" t="s">
        <v>42</v>
      </c>
      <c r="F1155" s="508" t="s">
        <v>7</v>
      </c>
      <c r="G1155" s="508"/>
      <c r="H1155" s="219">
        <v>2019</v>
      </c>
      <c r="I1155" s="35">
        <v>1</v>
      </c>
      <c r="J1155" s="121">
        <f t="shared" ref="J1155:K1157" si="2">J1154*6.32%+(J1154)</f>
        <v>0</v>
      </c>
      <c r="K1155" s="121">
        <f t="shared" si="2"/>
        <v>892472.40720000002</v>
      </c>
    </row>
    <row r="1156" spans="2:11">
      <c r="B1156" s="568"/>
      <c r="C1156" s="526"/>
      <c r="D1156" s="219"/>
      <c r="E1156" s="219" t="s">
        <v>28</v>
      </c>
      <c r="F1156" s="526"/>
      <c r="G1156" s="526"/>
      <c r="H1156" s="219">
        <v>2020</v>
      </c>
      <c r="I1156" s="35">
        <v>1</v>
      </c>
      <c r="J1156" s="121">
        <f t="shared" si="2"/>
        <v>0</v>
      </c>
      <c r="K1156" s="121">
        <f t="shared" si="2"/>
        <v>948876.66333503998</v>
      </c>
    </row>
    <row r="1157" spans="2:11" ht="15.75" thickBot="1">
      <c r="B1157" s="527"/>
      <c r="C1157" s="528"/>
      <c r="D1157" s="213"/>
      <c r="E1157" s="168"/>
      <c r="F1157" s="529"/>
      <c r="G1157" s="529"/>
      <c r="H1157" s="168">
        <v>2021</v>
      </c>
      <c r="I1157" s="41">
        <v>1</v>
      </c>
      <c r="J1157" s="122">
        <f t="shared" si="2"/>
        <v>0</v>
      </c>
      <c r="K1157" s="122">
        <f t="shared" si="2"/>
        <v>1008845.6684578145</v>
      </c>
    </row>
    <row r="1158" spans="2:11" ht="15.75" thickBot="1">
      <c r="B1158" s="530"/>
      <c r="C1158" s="531"/>
      <c r="D1158" s="322"/>
      <c r="E1158" s="457"/>
      <c r="F1158" s="496"/>
      <c r="G1158" s="497"/>
      <c r="H1158" s="571" t="s">
        <v>9</v>
      </c>
      <c r="I1158" s="572"/>
      <c r="J1158" s="284">
        <f>SUM(J1154:J1157)</f>
        <v>0</v>
      </c>
      <c r="K1158" s="240">
        <f>SUM(K1154:K1157)</f>
        <v>3689615.7389928545</v>
      </c>
    </row>
    <row r="1159" spans="2:11">
      <c r="B1159" s="5"/>
      <c r="C1159" s="5"/>
      <c r="D1159" s="5"/>
      <c r="E1159" s="5"/>
      <c r="F1159" s="5"/>
      <c r="G1159" s="5"/>
      <c r="H1159" s="5"/>
      <c r="I1159" s="5"/>
      <c r="J1159" s="5"/>
      <c r="K1159" s="5"/>
    </row>
    <row r="1160" spans="2:11">
      <c r="B1160" s="5"/>
      <c r="C1160" s="5"/>
      <c r="D1160" s="5"/>
      <c r="E1160" s="5"/>
      <c r="F1160" s="5"/>
      <c r="G1160" s="5"/>
      <c r="H1160" s="5"/>
      <c r="I1160" s="5"/>
      <c r="J1160" s="5"/>
      <c r="K1160" s="5"/>
    </row>
    <row r="1161" spans="2:11">
      <c r="B1161" s="5"/>
      <c r="C1161" s="5"/>
      <c r="D1161" s="5"/>
      <c r="E1161" s="5"/>
      <c r="F1161" s="5"/>
      <c r="G1161" s="5"/>
      <c r="H1161" s="5"/>
      <c r="I1161" s="5"/>
      <c r="J1161" s="5"/>
      <c r="K1161" s="5"/>
    </row>
    <row r="1162" spans="2:11" ht="15.75" thickBot="1">
      <c r="B1162" s="5"/>
      <c r="C1162" s="5"/>
      <c r="D1162" s="5"/>
      <c r="E1162" s="5"/>
      <c r="F1162" s="5"/>
      <c r="G1162" s="5"/>
      <c r="H1162" s="5"/>
      <c r="I1162" s="5"/>
      <c r="J1162" s="5"/>
      <c r="K1162" s="5"/>
    </row>
    <row r="1163" spans="2:11" ht="16.5" thickBot="1">
      <c r="B1163" s="521" t="s">
        <v>344</v>
      </c>
      <c r="C1163" s="522"/>
      <c r="D1163" s="522"/>
      <c r="E1163" s="522"/>
      <c r="F1163" s="522"/>
      <c r="G1163" s="522"/>
      <c r="H1163" s="522"/>
      <c r="I1163" s="522"/>
      <c r="J1163" s="522"/>
      <c r="K1163" s="523"/>
    </row>
    <row r="1164" spans="2:11" ht="15.75" thickBot="1">
      <c r="B1164" s="514" t="s">
        <v>101</v>
      </c>
      <c r="C1164" s="515"/>
      <c r="D1164" s="515"/>
      <c r="E1164" s="515"/>
      <c r="F1164" s="515"/>
      <c r="G1164" s="515"/>
      <c r="H1164" s="515"/>
      <c r="I1164" s="515"/>
      <c r="J1164" s="515"/>
      <c r="K1164" s="516"/>
    </row>
    <row r="1165" spans="2:11" ht="15.75" thickBot="1">
      <c r="B1165" s="297" t="s">
        <v>0</v>
      </c>
      <c r="C1165" s="298"/>
      <c r="D1165" s="70" t="s">
        <v>1</v>
      </c>
      <c r="E1165" s="97" t="s">
        <v>2</v>
      </c>
      <c r="F1165" s="590" t="s">
        <v>3</v>
      </c>
      <c r="G1165" s="591"/>
      <c r="H1165" s="97" t="s">
        <v>4</v>
      </c>
      <c r="I1165" s="225" t="s">
        <v>103</v>
      </c>
      <c r="J1165" s="23" t="s">
        <v>5</v>
      </c>
      <c r="K1165" s="23" t="s">
        <v>6</v>
      </c>
    </row>
    <row r="1166" spans="2:11">
      <c r="B1166" s="519" t="s">
        <v>185</v>
      </c>
      <c r="C1166" s="520"/>
      <c r="D1166" s="165"/>
      <c r="E1166" s="165"/>
      <c r="F1166" s="536"/>
      <c r="G1166" s="537"/>
      <c r="H1166" s="165">
        <v>2018</v>
      </c>
      <c r="I1166" s="360" t="s">
        <v>122</v>
      </c>
      <c r="J1166" s="238">
        <v>0</v>
      </c>
      <c r="K1166" s="238">
        <v>7000</v>
      </c>
    </row>
    <row r="1167" spans="2:11">
      <c r="B1167" s="524" t="s">
        <v>453</v>
      </c>
      <c r="C1167" s="525"/>
      <c r="D1167" s="219" t="s">
        <v>8</v>
      </c>
      <c r="E1167" s="219" t="s">
        <v>53</v>
      </c>
      <c r="F1167" s="532" t="s">
        <v>10</v>
      </c>
      <c r="G1167" s="533"/>
      <c r="H1167" s="219">
        <v>2019</v>
      </c>
      <c r="I1167" s="247" t="s">
        <v>122</v>
      </c>
      <c r="J1167" s="121">
        <f t="shared" ref="J1167:K1169" si="3">J1166*6.32%+(J1166)</f>
        <v>0</v>
      </c>
      <c r="K1167" s="121">
        <f t="shared" si="3"/>
        <v>7442.4</v>
      </c>
    </row>
    <row r="1168" spans="2:11">
      <c r="B1168" s="560"/>
      <c r="C1168" s="533"/>
      <c r="D1168" s="219"/>
      <c r="E1168" s="219" t="s">
        <v>28</v>
      </c>
      <c r="F1168" s="532"/>
      <c r="G1168" s="533"/>
      <c r="H1168" s="219">
        <v>2020</v>
      </c>
      <c r="I1168" s="247" t="s">
        <v>122</v>
      </c>
      <c r="J1168" s="121">
        <f t="shared" si="3"/>
        <v>0</v>
      </c>
      <c r="K1168" s="121">
        <f t="shared" si="3"/>
        <v>7912.7596799999992</v>
      </c>
    </row>
    <row r="1169" spans="2:11" ht="16.5" customHeight="1" thickBot="1">
      <c r="B1169" s="575"/>
      <c r="C1169" s="576"/>
      <c r="D1169" s="213"/>
      <c r="E1169" s="168"/>
      <c r="F1169" s="534"/>
      <c r="G1169" s="535"/>
      <c r="H1169" s="168">
        <v>2021</v>
      </c>
      <c r="I1169" s="495" t="s">
        <v>122</v>
      </c>
      <c r="J1169" s="122">
        <f t="shared" si="3"/>
        <v>0</v>
      </c>
      <c r="K1169" s="122">
        <f t="shared" si="3"/>
        <v>8412.8460917759985</v>
      </c>
    </row>
    <row r="1170" spans="2:11" ht="15.75" thickBot="1">
      <c r="B1170" s="499"/>
      <c r="C1170" s="500"/>
      <c r="D1170" s="322"/>
      <c r="E1170" s="457"/>
      <c r="F1170" s="496"/>
      <c r="G1170" s="497"/>
      <c r="H1170" s="499" t="s">
        <v>9</v>
      </c>
      <c r="I1170" s="500"/>
      <c r="J1170" s="284">
        <f>SUM(J1166:J1169)</f>
        <v>0</v>
      </c>
      <c r="K1170" s="240">
        <f>SUM(K1166:K1169)</f>
        <v>30768.005771775996</v>
      </c>
    </row>
    <row r="1171" spans="2:11" ht="15.75" thickBot="1">
      <c r="B1171" s="217"/>
      <c r="C1171" s="217"/>
      <c r="D1171" s="229"/>
      <c r="E1171" s="218"/>
      <c r="F1171" s="218"/>
      <c r="G1171" s="218"/>
      <c r="H1171" s="216"/>
      <c r="I1171" s="216"/>
      <c r="J1171" s="30"/>
      <c r="K1171" s="13"/>
    </row>
    <row r="1172" spans="2:11" ht="14.25" customHeight="1" thickBot="1">
      <c r="B1172" s="297" t="s">
        <v>0</v>
      </c>
      <c r="C1172" s="298"/>
      <c r="D1172" s="70" t="s">
        <v>1</v>
      </c>
      <c r="E1172" s="97" t="s">
        <v>2</v>
      </c>
      <c r="F1172" s="499" t="s">
        <v>3</v>
      </c>
      <c r="G1172" s="500"/>
      <c r="H1172" s="97" t="s">
        <v>4</v>
      </c>
      <c r="I1172" s="225" t="s">
        <v>103</v>
      </c>
      <c r="J1172" s="23" t="s">
        <v>5</v>
      </c>
      <c r="K1172" s="23" t="s">
        <v>6</v>
      </c>
    </row>
    <row r="1173" spans="2:11" ht="15.75" customHeight="1">
      <c r="B1173" s="519" t="s">
        <v>74</v>
      </c>
      <c r="C1173" s="520"/>
      <c r="D1173" s="165"/>
      <c r="E1173" s="165"/>
      <c r="F1173" s="536"/>
      <c r="G1173" s="537"/>
      <c r="H1173" s="165">
        <v>2018</v>
      </c>
      <c r="I1173" s="360" t="s">
        <v>122</v>
      </c>
      <c r="J1173" s="238">
        <v>0</v>
      </c>
      <c r="K1173" s="238">
        <v>65000</v>
      </c>
    </row>
    <row r="1174" spans="2:11">
      <c r="B1174" s="524" t="s">
        <v>563</v>
      </c>
      <c r="C1174" s="525"/>
      <c r="D1174" s="219" t="s">
        <v>8</v>
      </c>
      <c r="E1174" s="219" t="s">
        <v>186</v>
      </c>
      <c r="F1174" s="532" t="s">
        <v>10</v>
      </c>
      <c r="G1174" s="533"/>
      <c r="H1174" s="219">
        <v>2019</v>
      </c>
      <c r="I1174" s="247" t="s">
        <v>122</v>
      </c>
      <c r="J1174" s="121">
        <f t="shared" ref="J1174:K1176" si="4">J1173*6.32%+(J1173)</f>
        <v>0</v>
      </c>
      <c r="K1174" s="121">
        <f t="shared" si="4"/>
        <v>69108</v>
      </c>
    </row>
    <row r="1175" spans="2:11">
      <c r="B1175" s="560"/>
      <c r="C1175" s="533"/>
      <c r="D1175" s="219"/>
      <c r="E1175" s="219" t="s">
        <v>187</v>
      </c>
      <c r="F1175" s="532"/>
      <c r="G1175" s="533"/>
      <c r="H1175" s="219">
        <v>2020</v>
      </c>
      <c r="I1175" s="247" t="s">
        <v>122</v>
      </c>
      <c r="J1175" s="121">
        <f t="shared" si="4"/>
        <v>0</v>
      </c>
      <c r="K1175" s="121">
        <f t="shared" si="4"/>
        <v>73475.625599999999</v>
      </c>
    </row>
    <row r="1176" spans="2:11" ht="15.75" thickBot="1">
      <c r="B1176" s="575"/>
      <c r="C1176" s="576"/>
      <c r="D1176" s="213"/>
      <c r="E1176" s="168"/>
      <c r="F1176" s="534"/>
      <c r="G1176" s="535"/>
      <c r="H1176" s="168">
        <v>2021</v>
      </c>
      <c r="I1176" s="495" t="s">
        <v>122</v>
      </c>
      <c r="J1176" s="122">
        <f t="shared" si="4"/>
        <v>0</v>
      </c>
      <c r="K1176" s="122">
        <f t="shared" si="4"/>
        <v>78119.28513792</v>
      </c>
    </row>
    <row r="1177" spans="2:11" ht="15.75" customHeight="1" thickBot="1">
      <c r="B1177" s="499"/>
      <c r="C1177" s="500"/>
      <c r="D1177" s="322"/>
      <c r="E1177" s="457"/>
      <c r="F1177" s="496"/>
      <c r="G1177" s="497"/>
      <c r="H1177" s="499" t="s">
        <v>9</v>
      </c>
      <c r="I1177" s="500"/>
      <c r="J1177" s="284">
        <f>SUM(J1173:J1176)</f>
        <v>0</v>
      </c>
      <c r="K1177" s="240">
        <f>SUM(K1173:K1176)</f>
        <v>285702.91073791997</v>
      </c>
    </row>
    <row r="1178" spans="2:11" ht="14.25" customHeight="1">
      <c r="B1178" s="5"/>
      <c r="C1178" s="5"/>
      <c r="D1178" s="5"/>
      <c r="E1178" s="5"/>
      <c r="F1178" s="5"/>
      <c r="G1178" s="5"/>
      <c r="H1178" s="5"/>
      <c r="I1178" s="5"/>
      <c r="J1178" s="5"/>
      <c r="K1178" s="5"/>
    </row>
    <row r="1179" spans="2:11">
      <c r="B1179" s="5"/>
      <c r="C1179" s="5"/>
      <c r="D1179" s="5"/>
      <c r="E1179" s="5"/>
      <c r="F1179" s="5"/>
      <c r="G1179" s="5"/>
      <c r="H1179" s="5"/>
      <c r="I1179" s="5"/>
      <c r="J1179" s="5"/>
      <c r="K1179" s="5"/>
    </row>
    <row r="1180" spans="2:11">
      <c r="B1180" s="5"/>
      <c r="C1180" s="5"/>
      <c r="D1180" s="5"/>
      <c r="E1180" s="5"/>
      <c r="F1180" s="5"/>
      <c r="G1180" s="5"/>
      <c r="H1180" s="5"/>
      <c r="I1180" s="5"/>
      <c r="J1180" s="5"/>
      <c r="K1180" s="5"/>
    </row>
    <row r="1181" spans="2:11">
      <c r="B1181" s="5"/>
      <c r="C1181" s="5"/>
      <c r="D1181" s="5"/>
      <c r="E1181" s="5"/>
      <c r="F1181" s="5"/>
      <c r="G1181" s="5"/>
      <c r="H1181" s="5"/>
      <c r="I1181" s="5"/>
      <c r="J1181" s="5"/>
      <c r="K1181" s="5"/>
    </row>
    <row r="1182" spans="2:11">
      <c r="B1182" s="5"/>
      <c r="C1182" s="5"/>
      <c r="D1182" s="5"/>
      <c r="E1182" s="5"/>
      <c r="F1182" s="5"/>
      <c r="G1182" s="5"/>
      <c r="H1182" s="5"/>
      <c r="I1182" s="5"/>
      <c r="J1182" s="5"/>
      <c r="K1182" s="5"/>
    </row>
    <row r="1183" spans="2:11">
      <c r="B1183" s="5"/>
      <c r="C1183" s="5"/>
      <c r="D1183" s="5"/>
      <c r="E1183" s="5"/>
      <c r="F1183" s="5"/>
      <c r="G1183" s="5"/>
      <c r="H1183" s="5"/>
      <c r="I1183" s="5"/>
      <c r="J1183" s="5"/>
      <c r="K1183" s="5"/>
    </row>
    <row r="1184" spans="2:11">
      <c r="B1184" s="5"/>
      <c r="C1184" s="5"/>
      <c r="D1184" s="5"/>
      <c r="E1184" s="5"/>
      <c r="F1184" s="5"/>
      <c r="G1184" s="5"/>
      <c r="H1184" s="5"/>
      <c r="I1184" s="5"/>
      <c r="J1184" s="5"/>
      <c r="K1184" s="5"/>
    </row>
    <row r="1185" spans="2:11">
      <c r="B1185" s="5"/>
      <c r="C1185" s="5"/>
      <c r="D1185" s="5"/>
      <c r="E1185" s="5"/>
      <c r="F1185" s="5"/>
      <c r="G1185" s="5"/>
      <c r="H1185" s="5"/>
      <c r="I1185" s="5"/>
      <c r="J1185" s="5"/>
      <c r="K1185" s="5"/>
    </row>
    <row r="1186" spans="2:11">
      <c r="B1186" s="5"/>
      <c r="C1186" s="5"/>
      <c r="D1186" s="5"/>
      <c r="E1186" s="5"/>
      <c r="F1186" s="5"/>
      <c r="G1186" s="5"/>
      <c r="H1186" s="5"/>
      <c r="I1186" s="5"/>
      <c r="J1186" s="5"/>
      <c r="K1186" s="5"/>
    </row>
    <row r="1187" spans="2:11">
      <c r="B1187" s="5"/>
      <c r="C1187" s="5"/>
      <c r="D1187" s="5"/>
      <c r="E1187" s="5"/>
      <c r="F1187" s="5"/>
      <c r="G1187" s="5"/>
      <c r="H1187" s="5"/>
      <c r="I1187" s="5"/>
      <c r="J1187" s="5"/>
      <c r="K1187" s="5"/>
    </row>
    <row r="1188" spans="2:11">
      <c r="B1188" s="5"/>
      <c r="C1188" s="5"/>
      <c r="D1188" s="5"/>
      <c r="E1188" s="5"/>
      <c r="F1188" s="5"/>
      <c r="G1188" s="5"/>
      <c r="H1188" s="5"/>
      <c r="I1188" s="5"/>
      <c r="J1188" s="5"/>
      <c r="K1188" s="5"/>
    </row>
    <row r="1189" spans="2:11">
      <c r="B1189" s="5"/>
      <c r="C1189" s="5"/>
      <c r="D1189" s="5"/>
      <c r="E1189" s="5"/>
      <c r="F1189" s="5"/>
      <c r="G1189" s="5"/>
      <c r="H1189" s="5"/>
      <c r="I1189" s="5"/>
      <c r="J1189" s="5"/>
      <c r="K1189" s="5"/>
    </row>
    <row r="1190" spans="2:11">
      <c r="B1190" s="5"/>
      <c r="C1190" s="5"/>
      <c r="D1190" s="5"/>
      <c r="E1190" s="5"/>
      <c r="F1190" s="5"/>
      <c r="G1190" s="5"/>
      <c r="H1190" s="5"/>
      <c r="I1190" s="5"/>
      <c r="J1190" s="5"/>
      <c r="K1190" s="5"/>
    </row>
    <row r="1191" spans="2:11">
      <c r="B1191" s="5"/>
      <c r="C1191" s="5"/>
      <c r="D1191" s="5"/>
      <c r="E1191" s="5"/>
      <c r="F1191" s="5"/>
      <c r="G1191" s="5"/>
      <c r="H1191" s="5"/>
      <c r="I1191" s="5"/>
      <c r="J1191" s="5"/>
      <c r="K1191" s="5"/>
    </row>
    <row r="1192" spans="2:11">
      <c r="B1192" s="5"/>
      <c r="C1192" s="5"/>
      <c r="D1192" s="5"/>
      <c r="E1192" s="5"/>
      <c r="F1192" s="5"/>
      <c r="G1192" s="5"/>
      <c r="H1192" s="5"/>
      <c r="I1192" s="5"/>
      <c r="J1192" s="5"/>
      <c r="K1192" s="5"/>
    </row>
    <row r="1193" spans="2:11">
      <c r="B1193" s="5"/>
      <c r="C1193" s="5"/>
      <c r="D1193" s="5"/>
      <c r="E1193" s="5"/>
      <c r="F1193" s="5"/>
      <c r="G1193" s="5"/>
      <c r="H1193" s="5"/>
      <c r="I1193" s="5"/>
      <c r="J1193" s="5"/>
      <c r="K1193" s="5"/>
    </row>
    <row r="1194" spans="2:11">
      <c r="B1194" s="5"/>
      <c r="C1194" s="5"/>
      <c r="D1194" s="5"/>
      <c r="E1194" s="5"/>
      <c r="F1194" s="5"/>
      <c r="G1194" s="5"/>
      <c r="H1194" s="5"/>
      <c r="I1194" s="5"/>
      <c r="J1194" s="5"/>
      <c r="K1194" s="5"/>
    </row>
    <row r="1195" spans="2:11">
      <c r="B1195" s="5"/>
      <c r="C1195" s="5"/>
      <c r="D1195" s="5"/>
      <c r="E1195" s="5"/>
      <c r="F1195" s="5"/>
      <c r="G1195" s="5"/>
      <c r="H1195" s="5"/>
      <c r="I1195" s="5"/>
      <c r="J1195" s="5"/>
      <c r="K1195" s="5"/>
    </row>
    <row r="1196" spans="2:11">
      <c r="B1196" s="5"/>
      <c r="C1196" s="5"/>
      <c r="D1196" s="5"/>
      <c r="E1196" s="5"/>
      <c r="F1196" s="5"/>
      <c r="G1196" s="5"/>
      <c r="H1196" s="5"/>
      <c r="I1196" s="5"/>
      <c r="J1196" s="5"/>
      <c r="K1196" s="5"/>
    </row>
    <row r="1197" spans="2:11">
      <c r="B1197" s="5"/>
      <c r="C1197" s="5"/>
      <c r="D1197" s="5"/>
      <c r="E1197" s="5"/>
      <c r="F1197" s="5"/>
      <c r="G1197" s="5"/>
      <c r="H1197" s="5"/>
      <c r="I1197" s="5"/>
      <c r="J1197" s="5"/>
      <c r="K1197" s="5"/>
    </row>
    <row r="1198" spans="2:11" ht="15.75" thickBot="1">
      <c r="B1198" s="175"/>
      <c r="C1198" s="175"/>
      <c r="D1198" s="175"/>
      <c r="E1198" s="175"/>
      <c r="F1198" s="175"/>
      <c r="G1198" s="175"/>
      <c r="H1198" s="175"/>
      <c r="I1198" s="175"/>
      <c r="J1198" s="175"/>
      <c r="K1198" s="175"/>
    </row>
    <row r="1199" spans="2:11" ht="19.5" thickBot="1">
      <c r="B1199" s="644" t="s">
        <v>682</v>
      </c>
      <c r="C1199" s="645"/>
      <c r="D1199" s="645"/>
      <c r="E1199" s="645"/>
      <c r="F1199" s="645"/>
      <c r="G1199" s="645"/>
      <c r="H1199" s="645"/>
      <c r="I1199" s="645"/>
      <c r="J1199" s="645"/>
      <c r="K1199" s="660"/>
    </row>
    <row r="1200" spans="2:11" ht="15.75" thickBot="1">
      <c r="B1200" s="650" t="s">
        <v>258</v>
      </c>
      <c r="C1200" s="580"/>
      <c r="D1200" s="580"/>
      <c r="E1200" s="580"/>
      <c r="F1200" s="580"/>
      <c r="G1200" s="579"/>
      <c r="H1200" s="580"/>
      <c r="I1200" s="109" t="s">
        <v>540</v>
      </c>
      <c r="J1200" s="156">
        <f>K1214+K1221+K1228</f>
        <v>31748186.527076863</v>
      </c>
      <c r="K1200" s="110"/>
    </row>
    <row r="1201" spans="2:11" ht="27" customHeight="1" thickBot="1">
      <c r="B1201" s="542" t="s">
        <v>683</v>
      </c>
      <c r="C1201" s="543"/>
      <c r="D1201" s="543"/>
      <c r="E1201" s="543"/>
      <c r="F1201" s="543"/>
      <c r="G1201" s="543"/>
      <c r="H1201" s="543"/>
      <c r="I1201" s="543"/>
      <c r="J1201" s="543"/>
      <c r="K1201" s="544"/>
    </row>
    <row r="1202" spans="2:11" ht="15.75" thickBot="1">
      <c r="B1202" s="545" t="s">
        <v>263</v>
      </c>
      <c r="C1202" s="546"/>
      <c r="D1202" s="546"/>
      <c r="E1202" s="546"/>
      <c r="F1202" s="546"/>
      <c r="G1202" s="546"/>
      <c r="H1202" s="546"/>
      <c r="I1202" s="542" t="s">
        <v>497</v>
      </c>
      <c r="J1202" s="543"/>
      <c r="K1202" s="544"/>
    </row>
    <row r="1203" spans="2:11" ht="15.75" thickBot="1">
      <c r="B1203" s="71" t="s">
        <v>94</v>
      </c>
      <c r="C1203" s="642" t="s">
        <v>95</v>
      </c>
      <c r="D1203" s="643"/>
      <c r="E1203" s="643"/>
      <c r="F1203" s="643"/>
      <c r="G1203" s="643"/>
      <c r="H1203" s="649"/>
      <c r="I1203" s="72" t="s">
        <v>97</v>
      </c>
      <c r="J1203" s="107" t="s">
        <v>98</v>
      </c>
      <c r="K1203" s="108" t="s">
        <v>99</v>
      </c>
    </row>
    <row r="1204" spans="2:11" ht="15.75" thickBot="1">
      <c r="B1204" s="153" t="s">
        <v>684</v>
      </c>
      <c r="C1204" s="555" t="s">
        <v>685</v>
      </c>
      <c r="D1204" s="556"/>
      <c r="E1204" s="556"/>
      <c r="F1204" s="556"/>
      <c r="G1204" s="556"/>
      <c r="H1204" s="557"/>
      <c r="I1204" s="129">
        <v>42735</v>
      </c>
      <c r="J1204" s="388">
        <v>5</v>
      </c>
      <c r="K1204" s="388">
        <v>6</v>
      </c>
    </row>
    <row r="1205" spans="2:11" ht="19.5" customHeight="1" thickBot="1">
      <c r="B1205" s="153" t="s">
        <v>684</v>
      </c>
      <c r="C1205" s="655" t="s">
        <v>686</v>
      </c>
      <c r="D1205" s="543"/>
      <c r="E1205" s="543"/>
      <c r="F1205" s="543"/>
      <c r="G1205" s="543"/>
      <c r="H1205" s="544"/>
      <c r="I1205" s="129">
        <v>42735</v>
      </c>
      <c r="J1205" s="388">
        <v>1</v>
      </c>
      <c r="K1205" s="388">
        <v>2</v>
      </c>
    </row>
    <row r="1206" spans="2:11" ht="15.75" customHeight="1" thickBot="1">
      <c r="B1206" s="2"/>
      <c r="C1206" s="2"/>
      <c r="D1206" s="2"/>
      <c r="E1206" s="2"/>
      <c r="F1206" s="2"/>
      <c r="G1206" s="2"/>
      <c r="H1206" s="2"/>
      <c r="I1206" s="2"/>
      <c r="J1206" s="5"/>
      <c r="K1206" s="5"/>
    </row>
    <row r="1207" spans="2:11" ht="27" customHeight="1" thickBot="1">
      <c r="B1207" s="521" t="s">
        <v>344</v>
      </c>
      <c r="C1207" s="522"/>
      <c r="D1207" s="522"/>
      <c r="E1207" s="522"/>
      <c r="F1207" s="522"/>
      <c r="G1207" s="522"/>
      <c r="H1207" s="522"/>
      <c r="I1207" s="522"/>
      <c r="J1207" s="522"/>
      <c r="K1207" s="523"/>
    </row>
    <row r="1208" spans="2:11" ht="15.75" thickBot="1">
      <c r="B1208" s="514" t="s">
        <v>101</v>
      </c>
      <c r="C1208" s="515"/>
      <c r="D1208" s="515"/>
      <c r="E1208" s="515"/>
      <c r="F1208" s="515"/>
      <c r="G1208" s="515"/>
      <c r="H1208" s="515"/>
      <c r="I1208" s="515"/>
      <c r="J1208" s="515"/>
      <c r="K1208" s="516"/>
    </row>
    <row r="1209" spans="2:11" ht="15.75" customHeight="1" thickBot="1">
      <c r="B1209" s="366" t="s">
        <v>0</v>
      </c>
      <c r="C1209" s="367"/>
      <c r="D1209" s="70" t="s">
        <v>1</v>
      </c>
      <c r="E1209" s="97" t="s">
        <v>2</v>
      </c>
      <c r="F1209" s="590" t="s">
        <v>3</v>
      </c>
      <c r="G1209" s="591"/>
      <c r="H1209" s="97" t="s">
        <v>4</v>
      </c>
      <c r="I1209" s="225" t="s">
        <v>103</v>
      </c>
      <c r="J1209" s="23" t="s">
        <v>5</v>
      </c>
      <c r="K1209" s="23" t="s">
        <v>6</v>
      </c>
    </row>
    <row r="1210" spans="2:11" ht="17.25" customHeight="1">
      <c r="B1210" s="519" t="s">
        <v>504</v>
      </c>
      <c r="C1210" s="520"/>
      <c r="D1210" s="165"/>
      <c r="E1210" s="235" t="s">
        <v>687</v>
      </c>
      <c r="F1210" s="203"/>
      <c r="G1210" s="204"/>
      <c r="H1210" s="202">
        <v>2018</v>
      </c>
      <c r="I1210" s="360" t="s">
        <v>546</v>
      </c>
      <c r="J1210" s="238">
        <v>0</v>
      </c>
      <c r="K1210" s="238">
        <v>1245000</v>
      </c>
    </row>
    <row r="1211" spans="2:11" ht="14.25" customHeight="1">
      <c r="B1211" s="524" t="s">
        <v>492</v>
      </c>
      <c r="C1211" s="525"/>
      <c r="D1211" s="219" t="s">
        <v>8</v>
      </c>
      <c r="E1211" s="232" t="s">
        <v>688</v>
      </c>
      <c r="F1211" s="680" t="s">
        <v>7</v>
      </c>
      <c r="G1211" s="681"/>
      <c r="H1211" s="219">
        <v>2019</v>
      </c>
      <c r="I1211" s="247" t="s">
        <v>744</v>
      </c>
      <c r="J1211" s="121">
        <f t="shared" ref="J1211" si="5">J1210*6.32%+(J1210)</f>
        <v>0</v>
      </c>
      <c r="K1211" s="121">
        <f>K1210*6.32%+(K1210)</f>
        <v>1323684</v>
      </c>
    </row>
    <row r="1212" spans="2:11">
      <c r="B1212" s="524"/>
      <c r="C1212" s="525"/>
      <c r="D1212" s="219"/>
      <c r="E1212" s="234" t="s">
        <v>689</v>
      </c>
      <c r="F1212" s="386"/>
      <c r="G1212" s="305"/>
      <c r="H1212" s="204">
        <v>2020</v>
      </c>
      <c r="I1212" s="247" t="s">
        <v>744</v>
      </c>
      <c r="J1212" s="121">
        <f t="shared" ref="J1212" si="6">J1211*6.32%+(J1211)</f>
        <v>0</v>
      </c>
      <c r="K1212" s="121">
        <f>K1211*6.32%+(K1211)</f>
        <v>1407340.8288</v>
      </c>
    </row>
    <row r="1213" spans="2:11" ht="15.75" thickBot="1">
      <c r="B1213" s="647"/>
      <c r="C1213" s="648"/>
      <c r="D1213" s="213"/>
      <c r="E1213" s="328" t="s">
        <v>690</v>
      </c>
      <c r="F1213" s="369"/>
      <c r="G1213" s="344"/>
      <c r="H1213" s="321">
        <v>2021</v>
      </c>
      <c r="I1213" s="495" t="s">
        <v>744</v>
      </c>
      <c r="J1213" s="122">
        <f t="shared" ref="J1213" si="7">J1212*6.32%+(J1212)</f>
        <v>0</v>
      </c>
      <c r="K1213" s="122">
        <f>K1212*6.32%+(K1212)</f>
        <v>1496284.76918016</v>
      </c>
    </row>
    <row r="1214" spans="2:11" ht="15.75" thickBot="1">
      <c r="B1214" s="499"/>
      <c r="C1214" s="500"/>
      <c r="D1214" s="322"/>
      <c r="E1214" s="457"/>
      <c r="F1214" s="496"/>
      <c r="G1214" s="497"/>
      <c r="H1214" s="499" t="s">
        <v>9</v>
      </c>
      <c r="I1214" s="500"/>
      <c r="J1214" s="284">
        <f>SUM(J1210:J1213)</f>
        <v>0</v>
      </c>
      <c r="K1214" s="284">
        <f>SUM(K1210:K1213)</f>
        <v>5472309.5979801603</v>
      </c>
    </row>
    <row r="1215" spans="2:11" ht="16.5" customHeight="1" thickBot="1">
      <c r="B1215" s="217"/>
      <c r="C1215" s="217"/>
      <c r="D1215" s="229"/>
      <c r="E1215" s="218"/>
      <c r="F1215" s="218"/>
      <c r="G1215" s="218"/>
      <c r="H1215" s="216"/>
      <c r="I1215" s="216"/>
      <c r="J1215" s="30"/>
      <c r="K1215" s="13"/>
    </row>
    <row r="1216" spans="2:11" ht="15.75" thickBot="1">
      <c r="B1216" s="333" t="s">
        <v>0</v>
      </c>
      <c r="C1216" s="334"/>
      <c r="D1216" s="280" t="s">
        <v>1</v>
      </c>
      <c r="E1216" s="23" t="s">
        <v>2</v>
      </c>
      <c r="F1216" s="499" t="s">
        <v>3</v>
      </c>
      <c r="G1216" s="500"/>
      <c r="H1216" s="23" t="s">
        <v>4</v>
      </c>
      <c r="I1216" s="221" t="s">
        <v>103</v>
      </c>
      <c r="J1216" s="23" t="s">
        <v>5</v>
      </c>
      <c r="K1216" s="23" t="s">
        <v>6</v>
      </c>
    </row>
    <row r="1217" spans="2:11">
      <c r="B1217" s="592" t="s">
        <v>188</v>
      </c>
      <c r="C1217" s="507"/>
      <c r="D1217" s="165"/>
      <c r="E1217" s="165"/>
      <c r="F1217" s="507"/>
      <c r="G1217" s="507"/>
      <c r="H1217" s="165">
        <v>2018</v>
      </c>
      <c r="I1217" s="360" t="s">
        <v>122</v>
      </c>
      <c r="J1217" s="238">
        <v>0</v>
      </c>
      <c r="K1217" s="238">
        <v>178000</v>
      </c>
    </row>
    <row r="1218" spans="2:11">
      <c r="B1218" s="538" t="s">
        <v>614</v>
      </c>
      <c r="C1218" s="539"/>
      <c r="D1218" s="219"/>
      <c r="E1218" s="232" t="s">
        <v>10</v>
      </c>
      <c r="F1218" s="508" t="s">
        <v>10</v>
      </c>
      <c r="G1218" s="508"/>
      <c r="H1218" s="219">
        <v>2019</v>
      </c>
      <c r="I1218" s="247" t="s">
        <v>122</v>
      </c>
      <c r="J1218" s="121">
        <f t="shared" ref="J1218" si="8">J1217*6.32%+(J1217)</f>
        <v>0</v>
      </c>
      <c r="K1218" s="121">
        <f>K1217*6.32%+(K1217)</f>
        <v>189249.6</v>
      </c>
    </row>
    <row r="1219" spans="2:11">
      <c r="B1219" s="568"/>
      <c r="C1219" s="526"/>
      <c r="D1219" s="219" t="s">
        <v>8</v>
      </c>
      <c r="E1219" s="232" t="s">
        <v>27</v>
      </c>
      <c r="F1219" s="526"/>
      <c r="G1219" s="526"/>
      <c r="H1219" s="219">
        <v>2020</v>
      </c>
      <c r="I1219" s="247" t="s">
        <v>122</v>
      </c>
      <c r="J1219" s="121">
        <f t="shared" ref="J1219" si="9">J1218*6.32%+(J1218)</f>
        <v>0</v>
      </c>
      <c r="K1219" s="121">
        <f>K1218*6.32%+(K1218)</f>
        <v>201210.17472000001</v>
      </c>
    </row>
    <row r="1220" spans="2:11" ht="15.75" thickBot="1">
      <c r="B1220" s="673"/>
      <c r="C1220" s="674"/>
      <c r="D1220" s="213"/>
      <c r="E1220" s="168"/>
      <c r="F1220" s="529"/>
      <c r="G1220" s="529"/>
      <c r="H1220" s="168">
        <v>2021</v>
      </c>
      <c r="I1220" s="495" t="s">
        <v>122</v>
      </c>
      <c r="J1220" s="122">
        <f t="shared" ref="J1220" si="10">J1219*6.32%+(J1219)</f>
        <v>0</v>
      </c>
      <c r="K1220" s="122">
        <f>K1219*6.32%+(K1219)</f>
        <v>213926.65776230401</v>
      </c>
    </row>
    <row r="1221" spans="2:11" ht="15.75" thickBot="1">
      <c r="B1221" s="530"/>
      <c r="C1221" s="531"/>
      <c r="D1221" s="461"/>
      <c r="E1221" s="457"/>
      <c r="F1221" s="496"/>
      <c r="G1221" s="497"/>
      <c r="H1221" s="571" t="s">
        <v>9</v>
      </c>
      <c r="I1221" s="572"/>
      <c r="J1221" s="284">
        <f>SUM(J1217:J1220)</f>
        <v>0</v>
      </c>
      <c r="K1221" s="284">
        <f>SUM(K1217:K1220)</f>
        <v>782386.43248230405</v>
      </c>
    </row>
    <row r="1222" spans="2:11" ht="15.75" customHeight="1" thickBot="1">
      <c r="B1222" s="52"/>
      <c r="C1222" s="52"/>
      <c r="D1222" s="52"/>
      <c r="E1222" s="52"/>
      <c r="F1222" s="52"/>
      <c r="G1222" s="52"/>
      <c r="H1222" s="52"/>
      <c r="I1222" s="52"/>
      <c r="J1222" s="52"/>
      <c r="K1222" s="52"/>
    </row>
    <row r="1223" spans="2:11" ht="15.75" thickBot="1">
      <c r="B1223" s="333" t="s">
        <v>0</v>
      </c>
      <c r="C1223" s="334"/>
      <c r="D1223" s="280" t="s">
        <v>1</v>
      </c>
      <c r="E1223" s="23" t="s">
        <v>2</v>
      </c>
      <c r="F1223" s="499" t="s">
        <v>3</v>
      </c>
      <c r="G1223" s="500"/>
      <c r="H1223" s="23" t="s">
        <v>4</v>
      </c>
      <c r="I1223" s="221" t="s">
        <v>103</v>
      </c>
      <c r="J1223" s="23" t="s">
        <v>5</v>
      </c>
      <c r="K1223" s="23" t="s">
        <v>6</v>
      </c>
    </row>
    <row r="1224" spans="2:11">
      <c r="B1224" s="592" t="s">
        <v>189</v>
      </c>
      <c r="C1224" s="507"/>
      <c r="D1224" s="165"/>
      <c r="E1224" s="165"/>
      <c r="F1224" s="507"/>
      <c r="G1224" s="507"/>
      <c r="H1224" s="165">
        <v>2018</v>
      </c>
      <c r="I1224" s="360" t="s">
        <v>122</v>
      </c>
      <c r="J1224" s="238">
        <v>0</v>
      </c>
      <c r="K1224" s="238">
        <v>5800000</v>
      </c>
    </row>
    <row r="1225" spans="2:11">
      <c r="B1225" s="538" t="s">
        <v>454</v>
      </c>
      <c r="C1225" s="539"/>
      <c r="D1225" s="219"/>
      <c r="E1225" s="219" t="s">
        <v>175</v>
      </c>
      <c r="F1225" s="508" t="s">
        <v>10</v>
      </c>
      <c r="G1225" s="508"/>
      <c r="H1225" s="219">
        <v>2019</v>
      </c>
      <c r="I1225" s="247" t="s">
        <v>122</v>
      </c>
      <c r="J1225" s="121">
        <f t="shared" ref="J1225" si="11">J1224*6.32%+(J1224)</f>
        <v>0</v>
      </c>
      <c r="K1225" s="121">
        <f>K1224*6.32%+(K1224)</f>
        <v>6166560</v>
      </c>
    </row>
    <row r="1226" spans="2:11">
      <c r="B1226" s="568"/>
      <c r="C1226" s="526"/>
      <c r="D1226" s="219" t="s">
        <v>8</v>
      </c>
      <c r="E1226" s="219" t="s">
        <v>32</v>
      </c>
      <c r="F1226" s="526"/>
      <c r="G1226" s="526"/>
      <c r="H1226" s="219">
        <v>2020</v>
      </c>
      <c r="I1226" s="247" t="s">
        <v>122</v>
      </c>
      <c r="J1226" s="121">
        <f t="shared" ref="J1226" si="12">J1225*6.32%+(J1225)</f>
        <v>0</v>
      </c>
      <c r="K1226" s="121">
        <f>K1225*6.32%+(K1225)</f>
        <v>6556286.5920000002</v>
      </c>
    </row>
    <row r="1227" spans="2:11" ht="15.75" thickBot="1">
      <c r="B1227" s="673"/>
      <c r="C1227" s="674"/>
      <c r="D1227" s="213"/>
      <c r="E1227" s="168"/>
      <c r="F1227" s="529"/>
      <c r="G1227" s="529"/>
      <c r="H1227" s="168">
        <v>2021</v>
      </c>
      <c r="I1227" s="495" t="s">
        <v>122</v>
      </c>
      <c r="J1227" s="122">
        <f t="shared" ref="J1227" si="13">J1226*6.32%+(J1226)</f>
        <v>0</v>
      </c>
      <c r="K1227" s="122">
        <f>K1226*6.32%+(K1226)</f>
        <v>6970643.9046144001</v>
      </c>
    </row>
    <row r="1228" spans="2:11" ht="15.75" thickBot="1">
      <c r="B1228" s="530"/>
      <c r="C1228" s="531"/>
      <c r="D1228" s="440"/>
      <c r="E1228" s="424"/>
      <c r="F1228" s="496"/>
      <c r="G1228" s="497"/>
      <c r="H1228" s="571" t="s">
        <v>9</v>
      </c>
      <c r="I1228" s="572"/>
      <c r="J1228" s="284">
        <f>SUM(J1224:J1227)</f>
        <v>0</v>
      </c>
      <c r="K1228" s="284">
        <f>SUM(K1224:K1227)</f>
        <v>25493490.4966144</v>
      </c>
    </row>
    <row r="1231" spans="2:11" ht="15.75" thickBot="1"/>
    <row r="1232" spans="2:11" ht="19.5" thickBot="1">
      <c r="B1232" s="644" t="s">
        <v>691</v>
      </c>
      <c r="C1232" s="645"/>
      <c r="D1232" s="645"/>
      <c r="E1232" s="645"/>
      <c r="F1232" s="645"/>
      <c r="G1232" s="645"/>
      <c r="H1232" s="645"/>
      <c r="I1232" s="645"/>
      <c r="J1232" s="645"/>
      <c r="K1232" s="660"/>
    </row>
    <row r="1233" spans="2:11" ht="15.75" thickBot="1">
      <c r="B1233" s="650" t="s">
        <v>258</v>
      </c>
      <c r="C1233" s="580"/>
      <c r="D1233" s="580"/>
      <c r="E1233" s="580"/>
      <c r="F1233" s="580"/>
      <c r="G1233" s="579"/>
      <c r="H1233" s="580"/>
      <c r="I1233" s="116" t="s">
        <v>540</v>
      </c>
      <c r="J1233" s="128">
        <f>K1248+K1255+K1262+K1273+K1280+K1287+K1294+K1308</f>
        <v>27542397.932397902</v>
      </c>
      <c r="K1233" s="117"/>
    </row>
    <row r="1234" spans="2:11" ht="41.25" customHeight="1" thickBot="1">
      <c r="B1234" s="542" t="s">
        <v>752</v>
      </c>
      <c r="C1234" s="543"/>
      <c r="D1234" s="543"/>
      <c r="E1234" s="543"/>
      <c r="F1234" s="543"/>
      <c r="G1234" s="543"/>
      <c r="H1234" s="543"/>
      <c r="I1234" s="543"/>
      <c r="J1234" s="543"/>
      <c r="K1234" s="544"/>
    </row>
    <row r="1235" spans="2:11" ht="15.75" thickBot="1">
      <c r="B1235" s="545" t="s">
        <v>102</v>
      </c>
      <c r="C1235" s="546"/>
      <c r="D1235" s="546"/>
      <c r="E1235" s="546"/>
      <c r="F1235" s="546"/>
      <c r="G1235" s="546"/>
      <c r="H1235" s="546"/>
      <c r="I1235" s="542" t="s">
        <v>497</v>
      </c>
      <c r="J1235" s="543"/>
      <c r="K1235" s="544"/>
    </row>
    <row r="1236" spans="2:11" ht="15.75" thickBot="1">
      <c r="B1236" s="71" t="s">
        <v>94</v>
      </c>
      <c r="C1236" s="642" t="s">
        <v>95</v>
      </c>
      <c r="D1236" s="643"/>
      <c r="E1236" s="643"/>
      <c r="F1236" s="643"/>
      <c r="G1236" s="643"/>
      <c r="H1236" s="649"/>
      <c r="I1236" s="72" t="s">
        <v>97</v>
      </c>
      <c r="J1236" s="118" t="s">
        <v>98</v>
      </c>
      <c r="K1236" s="119" t="s">
        <v>99</v>
      </c>
    </row>
    <row r="1237" spans="2:11" ht="15.75" thickBot="1">
      <c r="B1237" s="71" t="s">
        <v>692</v>
      </c>
      <c r="C1237" s="542" t="s">
        <v>695</v>
      </c>
      <c r="D1237" s="543"/>
      <c r="E1237" s="543"/>
      <c r="F1237" s="543"/>
      <c r="G1237" s="543"/>
      <c r="H1237" s="544"/>
      <c r="I1237" s="173">
        <v>42735</v>
      </c>
      <c r="J1237" s="389">
        <v>1</v>
      </c>
      <c r="K1237" s="390">
        <v>1</v>
      </c>
    </row>
    <row r="1238" spans="2:11" ht="18" customHeight="1" thickBot="1">
      <c r="B1238" s="71" t="s">
        <v>693</v>
      </c>
      <c r="C1238" s="542" t="s">
        <v>696</v>
      </c>
      <c r="D1238" s="543"/>
      <c r="E1238" s="543"/>
      <c r="F1238" s="543"/>
      <c r="G1238" s="543"/>
      <c r="H1238" s="544"/>
      <c r="I1238" s="173">
        <v>42735</v>
      </c>
      <c r="J1238" s="231">
        <v>5</v>
      </c>
      <c r="K1238" s="132">
        <v>6</v>
      </c>
    </row>
    <row r="1239" spans="2:11" ht="15.75" customHeight="1" thickBot="1">
      <c r="B1239" s="71" t="s">
        <v>694</v>
      </c>
      <c r="C1239" s="542" t="s">
        <v>697</v>
      </c>
      <c r="D1239" s="543"/>
      <c r="E1239" s="543"/>
      <c r="F1239" s="543"/>
      <c r="G1239" s="543"/>
      <c r="H1239" s="544"/>
      <c r="I1239" s="173">
        <v>42735</v>
      </c>
      <c r="J1239" s="231">
        <v>1</v>
      </c>
      <c r="K1239" s="132">
        <v>1</v>
      </c>
    </row>
    <row r="1240" spans="2:11" ht="15.75" customHeight="1" thickBot="1">
      <c r="B1240" s="2"/>
      <c r="C1240" s="2"/>
      <c r="D1240" s="2"/>
      <c r="E1240" s="2"/>
      <c r="F1240" s="2"/>
      <c r="G1240" s="2"/>
      <c r="H1240" s="2"/>
      <c r="I1240" s="2"/>
      <c r="J1240" s="5"/>
      <c r="K1240" s="5"/>
    </row>
    <row r="1241" spans="2:11" ht="16.5" thickBot="1">
      <c r="B1241" s="521" t="s">
        <v>344</v>
      </c>
      <c r="C1241" s="522"/>
      <c r="D1241" s="522"/>
      <c r="E1241" s="522"/>
      <c r="F1241" s="522"/>
      <c r="G1241" s="522"/>
      <c r="H1241" s="522"/>
      <c r="I1241" s="522"/>
      <c r="J1241" s="522"/>
      <c r="K1241" s="523"/>
    </row>
    <row r="1242" spans="2:11" ht="15.75" customHeight="1" thickBot="1">
      <c r="B1242" s="514" t="s">
        <v>101</v>
      </c>
      <c r="C1242" s="515"/>
      <c r="D1242" s="515"/>
      <c r="E1242" s="515"/>
      <c r="F1242" s="515"/>
      <c r="G1242" s="515"/>
      <c r="H1242" s="515"/>
      <c r="I1242" s="515"/>
      <c r="J1242" s="515"/>
      <c r="K1242" s="516"/>
    </row>
    <row r="1243" spans="2:11" ht="15.75" customHeight="1" thickBot="1">
      <c r="B1243" s="48" t="s">
        <v>0</v>
      </c>
      <c r="C1243" s="49"/>
      <c r="D1243" s="45" t="s">
        <v>1</v>
      </c>
      <c r="E1243" s="34" t="s">
        <v>2</v>
      </c>
      <c r="F1243" s="517" t="s">
        <v>3</v>
      </c>
      <c r="G1243" s="518"/>
      <c r="H1243" s="34" t="s">
        <v>4</v>
      </c>
      <c r="I1243" s="120" t="s">
        <v>103</v>
      </c>
      <c r="J1243" s="23" t="s">
        <v>5</v>
      </c>
      <c r="K1243" s="23" t="s">
        <v>6</v>
      </c>
    </row>
    <row r="1244" spans="2:11" ht="18" customHeight="1">
      <c r="B1244" s="592" t="s">
        <v>507</v>
      </c>
      <c r="C1244" s="507"/>
      <c r="D1244" s="165"/>
      <c r="E1244" s="165"/>
      <c r="F1244" s="507"/>
      <c r="G1244" s="507"/>
      <c r="H1244" s="165">
        <v>2018</v>
      </c>
      <c r="I1244" s="360" t="s">
        <v>616</v>
      </c>
      <c r="J1244" s="238">
        <v>0</v>
      </c>
      <c r="K1244" s="238">
        <v>2171814</v>
      </c>
    </row>
    <row r="1245" spans="2:11" ht="16.5" customHeight="1">
      <c r="B1245" s="538" t="s">
        <v>455</v>
      </c>
      <c r="C1245" s="539"/>
      <c r="D1245" s="219" t="s">
        <v>8</v>
      </c>
      <c r="E1245" s="219" t="s">
        <v>13</v>
      </c>
      <c r="F1245" s="508" t="s">
        <v>10</v>
      </c>
      <c r="G1245" s="508"/>
      <c r="H1245" s="219">
        <v>2019</v>
      </c>
      <c r="I1245" s="250" t="s">
        <v>616</v>
      </c>
      <c r="J1245" s="121">
        <v>0</v>
      </c>
      <c r="K1245" s="121">
        <f>K1244*6.32%+(K1244)</f>
        <v>2309072.6447999999</v>
      </c>
    </row>
    <row r="1246" spans="2:11">
      <c r="B1246" s="568"/>
      <c r="C1246" s="526"/>
      <c r="D1246" s="219"/>
      <c r="E1246" s="232" t="s">
        <v>699</v>
      </c>
      <c r="F1246" s="526"/>
      <c r="G1246" s="526"/>
      <c r="H1246" s="219">
        <v>2020</v>
      </c>
      <c r="I1246" s="247" t="s">
        <v>616</v>
      </c>
      <c r="J1246" s="121">
        <v>0</v>
      </c>
      <c r="K1246" s="121">
        <f>K1245*6.32%+(K1245)</f>
        <v>2455006.0359513601</v>
      </c>
    </row>
    <row r="1247" spans="2:11" ht="15.75" thickBot="1">
      <c r="B1247" s="527"/>
      <c r="C1247" s="528"/>
      <c r="D1247" s="213"/>
      <c r="E1247" s="381" t="s">
        <v>700</v>
      </c>
      <c r="F1247" s="529"/>
      <c r="G1247" s="529"/>
      <c r="H1247" s="168">
        <v>2021</v>
      </c>
      <c r="I1247" s="495" t="s">
        <v>616</v>
      </c>
      <c r="J1247" s="122">
        <f>J1246*6.32%+(J1246)</f>
        <v>0</v>
      </c>
      <c r="K1247" s="122">
        <f>K1246*6.32%+(K1246)</f>
        <v>2610162.4174234862</v>
      </c>
    </row>
    <row r="1248" spans="2:11" ht="15.75" thickBot="1">
      <c r="B1248" s="530"/>
      <c r="C1248" s="531"/>
      <c r="D1248" s="322"/>
      <c r="E1248" s="457"/>
      <c r="F1248" s="671"/>
      <c r="G1248" s="672"/>
      <c r="H1248" s="571" t="s">
        <v>9</v>
      </c>
      <c r="I1248" s="572"/>
      <c r="J1248" s="284">
        <f>SUM(J1244:J1247)</f>
        <v>0</v>
      </c>
      <c r="K1248" s="240">
        <f>SUM(K1244:K1247)</f>
        <v>9546055.0981748458</v>
      </c>
    </row>
    <row r="1249" spans="2:11" ht="15.75" customHeight="1" thickBot="1">
      <c r="B1249" s="217"/>
      <c r="C1249" s="217"/>
      <c r="D1249" s="229"/>
      <c r="E1249" s="218"/>
      <c r="F1249" s="218"/>
      <c r="G1249" s="218"/>
      <c r="H1249" s="216"/>
      <c r="I1249" s="216"/>
      <c r="J1249" s="30"/>
      <c r="K1249" s="13"/>
    </row>
    <row r="1250" spans="2:11" ht="15.75" thickBot="1">
      <c r="B1250" s="297" t="s">
        <v>0</v>
      </c>
      <c r="C1250" s="298"/>
      <c r="D1250" s="70" t="s">
        <v>1</v>
      </c>
      <c r="E1250" s="97" t="s">
        <v>2</v>
      </c>
      <c r="F1250" s="590" t="s">
        <v>3</v>
      </c>
      <c r="G1250" s="591"/>
      <c r="H1250" s="97" t="s">
        <v>4</v>
      </c>
      <c r="I1250" s="225" t="s">
        <v>103</v>
      </c>
      <c r="J1250" s="23" t="s">
        <v>5</v>
      </c>
      <c r="K1250" s="23" t="s">
        <v>6</v>
      </c>
    </row>
    <row r="1251" spans="2:11">
      <c r="B1251" s="592" t="s">
        <v>506</v>
      </c>
      <c r="C1251" s="507"/>
      <c r="D1251" s="165"/>
      <c r="E1251" s="165"/>
      <c r="F1251" s="507"/>
      <c r="G1251" s="507"/>
      <c r="H1251" s="165">
        <v>2018</v>
      </c>
      <c r="I1251" s="360" t="s">
        <v>122</v>
      </c>
      <c r="J1251" s="238">
        <v>0</v>
      </c>
      <c r="K1251" s="238">
        <v>1325000</v>
      </c>
    </row>
    <row r="1252" spans="2:11">
      <c r="B1252" s="538" t="s">
        <v>456</v>
      </c>
      <c r="C1252" s="539"/>
      <c r="D1252" s="219" t="s">
        <v>8</v>
      </c>
      <c r="E1252" s="232" t="s">
        <v>701</v>
      </c>
      <c r="F1252" s="508" t="s">
        <v>10</v>
      </c>
      <c r="G1252" s="508"/>
      <c r="H1252" s="219">
        <v>2019</v>
      </c>
      <c r="I1252" s="247" t="s">
        <v>122</v>
      </c>
      <c r="J1252" s="121">
        <v>0</v>
      </c>
      <c r="K1252" s="121">
        <f>K1251*6.32%+(K1251)</f>
        <v>1408740</v>
      </c>
    </row>
    <row r="1253" spans="2:11">
      <c r="B1253" s="568"/>
      <c r="C1253" s="526"/>
      <c r="D1253" s="219"/>
      <c r="E1253" s="232" t="s">
        <v>702</v>
      </c>
      <c r="F1253" s="526"/>
      <c r="G1253" s="526"/>
      <c r="H1253" s="219">
        <v>2020</v>
      </c>
      <c r="I1253" s="247" t="s">
        <v>122</v>
      </c>
      <c r="J1253" s="121">
        <f>J1252*6.32%+(J1252)</f>
        <v>0</v>
      </c>
      <c r="K1253" s="121">
        <f>K1252*6.32%+(K1252)</f>
        <v>1497772.368</v>
      </c>
    </row>
    <row r="1254" spans="2:11" ht="15.75" thickBot="1">
      <c r="B1254" s="527"/>
      <c r="C1254" s="528"/>
      <c r="D1254" s="213"/>
      <c r="E1254" s="381" t="s">
        <v>690</v>
      </c>
      <c r="F1254" s="529"/>
      <c r="G1254" s="529"/>
      <c r="H1254" s="168">
        <v>2021</v>
      </c>
      <c r="I1254" s="495" t="s">
        <v>122</v>
      </c>
      <c r="J1254" s="122">
        <f>J1253*6.32%+(J1253)</f>
        <v>0</v>
      </c>
      <c r="K1254" s="122">
        <f>K1253*6.32%+(K1253)</f>
        <v>1592431.5816576001</v>
      </c>
    </row>
    <row r="1255" spans="2:11" ht="15.75" thickBot="1">
      <c r="B1255" s="530"/>
      <c r="C1255" s="675"/>
      <c r="D1255" s="322"/>
      <c r="E1255" s="457"/>
      <c r="F1255" s="671"/>
      <c r="G1255" s="672"/>
      <c r="H1255" s="571" t="s">
        <v>9</v>
      </c>
      <c r="I1255" s="572"/>
      <c r="J1255" s="284">
        <f>SUM(J1251:J1254)</f>
        <v>0</v>
      </c>
      <c r="K1255" s="240">
        <f>SUM(K1251:K1254)</f>
        <v>5823943.9496576004</v>
      </c>
    </row>
    <row r="1256" spans="2:11" ht="15.75" thickBot="1">
      <c r="B1256" s="217"/>
      <c r="C1256" s="217"/>
      <c r="D1256" s="229"/>
      <c r="E1256" s="218"/>
      <c r="F1256" s="218"/>
      <c r="G1256" s="218"/>
      <c r="H1256" s="216"/>
      <c r="I1256" s="216"/>
      <c r="J1256" s="30"/>
      <c r="K1256" s="13"/>
    </row>
    <row r="1257" spans="2:11" ht="15.75" thickBot="1">
      <c r="B1257" s="333" t="s">
        <v>0</v>
      </c>
      <c r="C1257" s="334"/>
      <c r="D1257" s="280" t="s">
        <v>1</v>
      </c>
      <c r="E1257" s="23" t="s">
        <v>2</v>
      </c>
      <c r="F1257" s="499" t="s">
        <v>3</v>
      </c>
      <c r="G1257" s="500"/>
      <c r="H1257" s="23" t="s">
        <v>4</v>
      </c>
      <c r="I1257" s="221" t="s">
        <v>103</v>
      </c>
      <c r="J1257" s="23" t="s">
        <v>5</v>
      </c>
      <c r="K1257" s="23" t="s">
        <v>6</v>
      </c>
    </row>
    <row r="1258" spans="2:11">
      <c r="B1258" s="592" t="s">
        <v>505</v>
      </c>
      <c r="C1258" s="507"/>
      <c r="D1258" s="165"/>
      <c r="E1258" s="165"/>
      <c r="F1258" s="507"/>
      <c r="G1258" s="507"/>
      <c r="H1258" s="165">
        <v>2018</v>
      </c>
      <c r="I1258" s="360" t="s">
        <v>122</v>
      </c>
      <c r="J1258" s="238">
        <v>0</v>
      </c>
      <c r="K1258" s="238">
        <v>310000</v>
      </c>
    </row>
    <row r="1259" spans="2:11">
      <c r="B1259" s="538" t="s">
        <v>677</v>
      </c>
      <c r="C1259" s="539"/>
      <c r="D1259" s="219"/>
      <c r="E1259" s="232" t="s">
        <v>698</v>
      </c>
      <c r="F1259" s="532" t="s">
        <v>10</v>
      </c>
      <c r="G1259" s="533"/>
      <c r="H1259" s="219">
        <v>2019</v>
      </c>
      <c r="I1259" s="247" t="s">
        <v>122</v>
      </c>
      <c r="J1259" s="121">
        <f t="shared" ref="J1259:K1261" si="14">J1258*6.32%+(J1258)</f>
        <v>0</v>
      </c>
      <c r="K1259" s="121">
        <f t="shared" si="14"/>
        <v>329592</v>
      </c>
    </row>
    <row r="1260" spans="2:11">
      <c r="B1260" s="568"/>
      <c r="C1260" s="526"/>
      <c r="D1260" s="219" t="s">
        <v>8</v>
      </c>
      <c r="E1260" s="232" t="s">
        <v>28</v>
      </c>
      <c r="F1260" s="526"/>
      <c r="G1260" s="526"/>
      <c r="H1260" s="219">
        <v>2020</v>
      </c>
      <c r="I1260" s="247" t="s">
        <v>122</v>
      </c>
      <c r="J1260" s="121">
        <f t="shared" si="14"/>
        <v>0</v>
      </c>
      <c r="K1260" s="121">
        <f t="shared" si="14"/>
        <v>350422.2144</v>
      </c>
    </row>
    <row r="1261" spans="2:11" ht="15.75" thickBot="1">
      <c r="B1261" s="673"/>
      <c r="C1261" s="674"/>
      <c r="D1261" s="213"/>
      <c r="E1261" s="168"/>
      <c r="F1261" s="529"/>
      <c r="G1261" s="529"/>
      <c r="H1261" s="168">
        <v>2021</v>
      </c>
      <c r="I1261" s="495" t="s">
        <v>122</v>
      </c>
      <c r="J1261" s="122">
        <f t="shared" si="14"/>
        <v>0</v>
      </c>
      <c r="K1261" s="122">
        <f t="shared" si="14"/>
        <v>372568.89835008001</v>
      </c>
    </row>
    <row r="1262" spans="2:11" ht="15.75" thickBot="1">
      <c r="B1262" s="530"/>
      <c r="C1262" s="531"/>
      <c r="D1262" s="322"/>
      <c r="E1262" s="457"/>
      <c r="F1262" s="496"/>
      <c r="G1262" s="497"/>
      <c r="H1262" s="571" t="s">
        <v>9</v>
      </c>
      <c r="I1262" s="572"/>
      <c r="J1262" s="284">
        <f>SUM(J1258:J1261)</f>
        <v>0</v>
      </c>
      <c r="K1262" s="240">
        <f>SUM(K1258:K1261)</f>
        <v>1362583.1127500799</v>
      </c>
    </row>
    <row r="1263" spans="2:11">
      <c r="B1263" s="412"/>
      <c r="C1263" s="412"/>
      <c r="D1263" s="414"/>
      <c r="E1263" s="411"/>
      <c r="F1263" s="411"/>
      <c r="G1263" s="411"/>
      <c r="H1263" s="413"/>
      <c r="I1263" s="413"/>
      <c r="J1263" s="325"/>
      <c r="K1263" s="325"/>
    </row>
    <row r="1264" spans="2:11" ht="15.75" thickBot="1">
      <c r="B1264" s="412"/>
      <c r="C1264" s="412"/>
      <c r="D1264" s="414"/>
      <c r="E1264" s="411"/>
      <c r="F1264" s="411"/>
      <c r="G1264" s="411"/>
      <c r="H1264" s="413"/>
      <c r="I1264" s="413"/>
      <c r="J1264" s="325"/>
      <c r="K1264" s="325"/>
    </row>
    <row r="1265" spans="2:11" ht="19.5" thickBot="1">
      <c r="B1265" s="644" t="s">
        <v>190</v>
      </c>
      <c r="C1265" s="645"/>
      <c r="D1265" s="645"/>
      <c r="E1265" s="645"/>
      <c r="F1265" s="75"/>
      <c r="G1265" s="75"/>
      <c r="H1265" s="75"/>
      <c r="I1265" s="75"/>
      <c r="J1265" s="75"/>
      <c r="K1265" s="76"/>
    </row>
    <row r="1266" spans="2:11" ht="16.5" thickBot="1">
      <c r="B1266" s="521" t="s">
        <v>344</v>
      </c>
      <c r="C1266" s="522"/>
      <c r="D1266" s="522"/>
      <c r="E1266" s="522"/>
      <c r="F1266" s="522"/>
      <c r="G1266" s="522"/>
      <c r="H1266" s="522"/>
      <c r="I1266" s="522"/>
      <c r="J1266" s="522"/>
      <c r="K1266" s="523"/>
    </row>
    <row r="1267" spans="2:11" ht="15.75" thickBot="1">
      <c r="B1267" s="514" t="s">
        <v>101</v>
      </c>
      <c r="C1267" s="515"/>
      <c r="D1267" s="515"/>
      <c r="E1267" s="515"/>
      <c r="F1267" s="515"/>
      <c r="G1267" s="515"/>
      <c r="H1267" s="515"/>
      <c r="I1267" s="515"/>
      <c r="J1267" s="515"/>
      <c r="K1267" s="516"/>
    </row>
    <row r="1268" spans="2:11" ht="15.75" thickBot="1">
      <c r="B1268" s="297" t="s">
        <v>0</v>
      </c>
      <c r="C1268" s="298"/>
      <c r="D1268" s="70" t="s">
        <v>1</v>
      </c>
      <c r="E1268" s="97" t="s">
        <v>2</v>
      </c>
      <c r="F1268" s="590" t="s">
        <v>3</v>
      </c>
      <c r="G1268" s="591"/>
      <c r="H1268" s="97" t="s">
        <v>4</v>
      </c>
      <c r="I1268" s="225" t="s">
        <v>103</v>
      </c>
      <c r="J1268" s="23" t="s">
        <v>5</v>
      </c>
      <c r="K1268" s="23" t="s">
        <v>6</v>
      </c>
    </row>
    <row r="1269" spans="2:11">
      <c r="B1269" s="519" t="s">
        <v>508</v>
      </c>
      <c r="C1269" s="520"/>
      <c r="D1269" s="165"/>
      <c r="E1269" s="299" t="s">
        <v>703</v>
      </c>
      <c r="F1269" s="536"/>
      <c r="G1269" s="537"/>
      <c r="H1269" s="165">
        <v>2018</v>
      </c>
      <c r="I1269" s="332">
        <v>1</v>
      </c>
      <c r="J1269" s="238">
        <v>0</v>
      </c>
      <c r="K1269" s="238">
        <v>1817531</v>
      </c>
    </row>
    <row r="1270" spans="2:11">
      <c r="B1270" s="524" t="s">
        <v>457</v>
      </c>
      <c r="C1270" s="525"/>
      <c r="D1270" s="219" t="s">
        <v>8</v>
      </c>
      <c r="E1270" s="232" t="s">
        <v>704</v>
      </c>
      <c r="F1270" s="532" t="s">
        <v>7</v>
      </c>
      <c r="G1270" s="533"/>
      <c r="H1270" s="219">
        <v>2019</v>
      </c>
      <c r="I1270" s="357">
        <v>1</v>
      </c>
      <c r="J1270" s="121">
        <v>0</v>
      </c>
      <c r="K1270" s="121">
        <f>K1269*6.32%+(K1269)</f>
        <v>1932398.9591999999</v>
      </c>
    </row>
    <row r="1271" spans="2:11">
      <c r="B1271" s="524"/>
      <c r="C1271" s="525"/>
      <c r="D1271" s="219"/>
      <c r="E1271" s="232" t="s">
        <v>688</v>
      </c>
      <c r="F1271" s="532"/>
      <c r="G1271" s="533"/>
      <c r="H1271" s="219">
        <v>2020</v>
      </c>
      <c r="I1271" s="357">
        <v>1</v>
      </c>
      <c r="J1271" s="121">
        <f>J1270*6.32%+(J1270)</f>
        <v>0</v>
      </c>
      <c r="K1271" s="121">
        <f>K1270*6.32%+(K1270)</f>
        <v>2054526.5734214399</v>
      </c>
    </row>
    <row r="1272" spans="2:11" ht="15.75" thickBot="1">
      <c r="B1272" s="647"/>
      <c r="C1272" s="648"/>
      <c r="D1272" s="255"/>
      <c r="E1272" s="256" t="s">
        <v>705</v>
      </c>
      <c r="F1272" s="534"/>
      <c r="G1272" s="535"/>
      <c r="H1272" s="256">
        <v>2021</v>
      </c>
      <c r="I1272" s="356">
        <v>1</v>
      </c>
      <c r="J1272" s="122">
        <f>J1271*6.32%+(J1271)</f>
        <v>0</v>
      </c>
      <c r="K1272" s="122">
        <f>K1271*6.32%+(K1271)</f>
        <v>2184372.6528616748</v>
      </c>
    </row>
    <row r="1273" spans="2:11" ht="15.75" customHeight="1" thickBot="1">
      <c r="B1273" s="499"/>
      <c r="C1273" s="500"/>
      <c r="D1273" s="322"/>
      <c r="E1273" s="457"/>
      <c r="F1273" s="496"/>
      <c r="G1273" s="497"/>
      <c r="H1273" s="499" t="s">
        <v>9</v>
      </c>
      <c r="I1273" s="500"/>
      <c r="J1273" s="284">
        <f>SUM(J1269:J1272)</f>
        <v>0</v>
      </c>
      <c r="K1273" s="240">
        <f>SUM(K1269:K1272)</f>
        <v>7988829.1854831148</v>
      </c>
    </row>
    <row r="1274" spans="2:11" ht="17.25" customHeight="1" thickBot="1">
      <c r="B1274" s="217"/>
      <c r="C1274" s="217"/>
      <c r="D1274" s="229"/>
      <c r="E1274" s="218"/>
      <c r="F1274" s="218"/>
      <c r="G1274" s="218"/>
      <c r="H1274" s="216"/>
      <c r="I1274" s="216"/>
      <c r="J1274" s="30"/>
      <c r="K1274" s="13"/>
    </row>
    <row r="1275" spans="2:11" ht="15.75" thickBot="1">
      <c r="B1275" s="333" t="s">
        <v>0</v>
      </c>
      <c r="C1275" s="334"/>
      <c r="D1275" s="280" t="s">
        <v>1</v>
      </c>
      <c r="E1275" s="23" t="s">
        <v>2</v>
      </c>
      <c r="F1275" s="499" t="s">
        <v>3</v>
      </c>
      <c r="G1275" s="500"/>
      <c r="H1275" s="23" t="s">
        <v>4</v>
      </c>
      <c r="I1275" s="221" t="s">
        <v>103</v>
      </c>
      <c r="J1275" s="23" t="s">
        <v>5</v>
      </c>
      <c r="K1275" s="23" t="s">
        <v>6</v>
      </c>
    </row>
    <row r="1276" spans="2:11">
      <c r="B1276" s="519" t="s">
        <v>509</v>
      </c>
      <c r="C1276" s="520"/>
      <c r="D1276" s="165"/>
      <c r="E1276" s="232" t="s">
        <v>703</v>
      </c>
      <c r="F1276" s="507"/>
      <c r="G1276" s="507"/>
      <c r="H1276" s="165">
        <v>2018</v>
      </c>
      <c r="I1276" s="332">
        <v>1</v>
      </c>
      <c r="J1276" s="238">
        <v>0</v>
      </c>
      <c r="K1276" s="238">
        <v>69800</v>
      </c>
    </row>
    <row r="1277" spans="2:11">
      <c r="B1277" s="524" t="s">
        <v>458</v>
      </c>
      <c r="C1277" s="525"/>
      <c r="D1277" s="219" t="s">
        <v>8</v>
      </c>
      <c r="E1277" s="233" t="s">
        <v>704</v>
      </c>
      <c r="F1277" s="508" t="s">
        <v>10</v>
      </c>
      <c r="G1277" s="508"/>
      <c r="H1277" s="219">
        <v>2019</v>
      </c>
      <c r="I1277" s="357">
        <v>1</v>
      </c>
      <c r="J1277" s="121">
        <f t="shared" ref="J1277:K1279" si="15">J1276*6.32%+(J1276)</f>
        <v>0</v>
      </c>
      <c r="K1277" s="121">
        <f t="shared" si="15"/>
        <v>74211.360000000001</v>
      </c>
    </row>
    <row r="1278" spans="2:11">
      <c r="B1278" s="524"/>
      <c r="C1278" s="525"/>
      <c r="D1278" s="219"/>
      <c r="E1278" s="232" t="s">
        <v>706</v>
      </c>
      <c r="F1278" s="526"/>
      <c r="G1278" s="526"/>
      <c r="H1278" s="219">
        <v>2020</v>
      </c>
      <c r="I1278" s="357">
        <v>1</v>
      </c>
      <c r="J1278" s="121">
        <f t="shared" si="15"/>
        <v>0</v>
      </c>
      <c r="K1278" s="121">
        <f t="shared" si="15"/>
        <v>78901.517951999995</v>
      </c>
    </row>
    <row r="1279" spans="2:11" ht="15.75" thickBot="1">
      <c r="B1279" s="707"/>
      <c r="C1279" s="708"/>
      <c r="D1279" s="213"/>
      <c r="E1279" s="381" t="s">
        <v>707</v>
      </c>
      <c r="F1279" s="529"/>
      <c r="G1279" s="529"/>
      <c r="H1279" s="168">
        <v>2021</v>
      </c>
      <c r="I1279" s="356">
        <v>1</v>
      </c>
      <c r="J1279" s="122">
        <f t="shared" si="15"/>
        <v>0</v>
      </c>
      <c r="K1279" s="122">
        <f t="shared" si="15"/>
        <v>83888.093886566392</v>
      </c>
    </row>
    <row r="1280" spans="2:11" ht="15.75" customHeight="1" thickBot="1">
      <c r="B1280" s="676"/>
      <c r="C1280" s="677"/>
      <c r="D1280" s="322"/>
      <c r="E1280" s="457"/>
      <c r="F1280" s="496"/>
      <c r="G1280" s="497"/>
      <c r="H1280" s="499" t="s">
        <v>9</v>
      </c>
      <c r="I1280" s="500"/>
      <c r="J1280" s="284">
        <f>SUM(J1276:J1279)</f>
        <v>0</v>
      </c>
      <c r="K1280" s="240">
        <f>SUM(K1276:K1279)</f>
        <v>306800.97183856636</v>
      </c>
    </row>
    <row r="1281" spans="2:11" ht="17.25" customHeight="1" thickBot="1">
      <c r="B1281" s="217"/>
      <c r="C1281" s="217"/>
      <c r="D1281" s="229"/>
      <c r="E1281" s="218"/>
      <c r="F1281" s="229"/>
      <c r="G1281" s="229"/>
      <c r="H1281" s="216"/>
      <c r="I1281" s="216"/>
      <c r="J1281" s="30"/>
      <c r="K1281" s="13"/>
    </row>
    <row r="1282" spans="2:11" ht="15.75" thickBot="1">
      <c r="B1282" s="297" t="s">
        <v>0</v>
      </c>
      <c r="C1282" s="298"/>
      <c r="D1282" s="70" t="s">
        <v>1</v>
      </c>
      <c r="E1282" s="97" t="s">
        <v>2</v>
      </c>
      <c r="F1282" s="499" t="s">
        <v>3</v>
      </c>
      <c r="G1282" s="500"/>
      <c r="H1282" s="97" t="s">
        <v>4</v>
      </c>
      <c r="I1282" s="225" t="s">
        <v>103</v>
      </c>
      <c r="J1282" s="23" t="s">
        <v>5</v>
      </c>
      <c r="K1282" s="23" t="s">
        <v>6</v>
      </c>
    </row>
    <row r="1283" spans="2:11">
      <c r="B1283" s="519" t="s">
        <v>510</v>
      </c>
      <c r="C1283" s="520"/>
      <c r="D1283" s="165"/>
      <c r="E1283" s="165"/>
      <c r="F1283" s="536"/>
      <c r="G1283" s="537"/>
      <c r="H1283" s="165">
        <v>2018</v>
      </c>
      <c r="I1283" s="360" t="s">
        <v>546</v>
      </c>
      <c r="J1283" s="238">
        <v>0</v>
      </c>
      <c r="K1283" s="238">
        <v>50000</v>
      </c>
    </row>
    <row r="1284" spans="2:11">
      <c r="B1284" s="524" t="s">
        <v>459</v>
      </c>
      <c r="C1284" s="525"/>
      <c r="D1284" s="219" t="s">
        <v>8</v>
      </c>
      <c r="E1284" s="232" t="s">
        <v>46</v>
      </c>
      <c r="F1284" s="532" t="s">
        <v>7</v>
      </c>
      <c r="G1284" s="533"/>
      <c r="H1284" s="219">
        <v>2019</v>
      </c>
      <c r="I1284" s="247" t="s">
        <v>546</v>
      </c>
      <c r="J1284" s="121">
        <f t="shared" ref="J1284:K1286" si="16">J1283*6.32%+(J1283)</f>
        <v>0</v>
      </c>
      <c r="K1284" s="121">
        <f t="shared" si="16"/>
        <v>53160</v>
      </c>
    </row>
    <row r="1285" spans="2:11">
      <c r="B1285" s="524"/>
      <c r="C1285" s="525"/>
      <c r="D1285" s="219"/>
      <c r="E1285" s="219" t="s">
        <v>191</v>
      </c>
      <c r="F1285" s="532"/>
      <c r="G1285" s="533"/>
      <c r="H1285" s="219">
        <v>2020</v>
      </c>
      <c r="I1285" s="247" t="s">
        <v>546</v>
      </c>
      <c r="J1285" s="121">
        <f t="shared" si="16"/>
        <v>0</v>
      </c>
      <c r="K1285" s="121">
        <f t="shared" si="16"/>
        <v>56519.712</v>
      </c>
    </row>
    <row r="1286" spans="2:11" ht="15.75" thickBot="1">
      <c r="B1286" s="647"/>
      <c r="C1286" s="648"/>
      <c r="D1286" s="255"/>
      <c r="E1286" s="256"/>
      <c r="F1286" s="534"/>
      <c r="G1286" s="535"/>
      <c r="H1286" s="256">
        <v>2021</v>
      </c>
      <c r="I1286" s="495" t="s">
        <v>546</v>
      </c>
      <c r="J1286" s="122">
        <f t="shared" si="16"/>
        <v>0</v>
      </c>
      <c r="K1286" s="122">
        <f t="shared" si="16"/>
        <v>60091.757798400002</v>
      </c>
    </row>
    <row r="1287" spans="2:11" ht="15.75" customHeight="1" thickBot="1">
      <c r="B1287" s="499"/>
      <c r="C1287" s="500"/>
      <c r="D1287" s="322"/>
      <c r="E1287" s="457"/>
      <c r="F1287" s="496"/>
      <c r="G1287" s="497"/>
      <c r="H1287" s="499" t="s">
        <v>9</v>
      </c>
      <c r="I1287" s="500"/>
      <c r="J1287" s="284">
        <f>SUM(J1283:J1286)</f>
        <v>0</v>
      </c>
      <c r="K1287" s="240">
        <f>SUM(K1283:K1286)</f>
        <v>219771.46979840001</v>
      </c>
    </row>
    <row r="1288" spans="2:11" ht="17.25" customHeight="1" thickBot="1">
      <c r="B1288" s="230"/>
      <c r="C1288" s="230"/>
      <c r="D1288" s="229"/>
      <c r="E1288" s="218"/>
      <c r="F1288" s="229"/>
      <c r="G1288" s="229"/>
      <c r="H1288" s="218"/>
      <c r="I1288" s="218"/>
      <c r="J1288" s="218"/>
      <c r="K1288" s="15"/>
    </row>
    <row r="1289" spans="2:11" ht="15.75" thickBot="1">
      <c r="B1289" s="297" t="s">
        <v>0</v>
      </c>
      <c r="C1289" s="298"/>
      <c r="D1289" s="70" t="s">
        <v>1</v>
      </c>
      <c r="E1289" s="97" t="s">
        <v>2</v>
      </c>
      <c r="F1289" s="590" t="s">
        <v>3</v>
      </c>
      <c r="G1289" s="591"/>
      <c r="H1289" s="97" t="s">
        <v>4</v>
      </c>
      <c r="I1289" s="225" t="s">
        <v>103</v>
      </c>
      <c r="J1289" s="23" t="s">
        <v>5</v>
      </c>
      <c r="K1289" s="23" t="s">
        <v>6</v>
      </c>
    </row>
    <row r="1290" spans="2:11">
      <c r="B1290" s="519" t="s">
        <v>192</v>
      </c>
      <c r="C1290" s="520"/>
      <c r="D1290" s="165"/>
      <c r="E1290" s="165"/>
      <c r="F1290" s="536"/>
      <c r="G1290" s="537"/>
      <c r="H1290" s="165">
        <v>2018</v>
      </c>
      <c r="I1290" s="360" t="s">
        <v>122</v>
      </c>
      <c r="J1290" s="238">
        <v>0</v>
      </c>
      <c r="K1290" s="238">
        <v>22000</v>
      </c>
    </row>
    <row r="1291" spans="2:11">
      <c r="B1291" s="524" t="s">
        <v>493</v>
      </c>
      <c r="C1291" s="525"/>
      <c r="D1291" s="219" t="s">
        <v>8</v>
      </c>
      <c r="E1291" s="232" t="s">
        <v>708</v>
      </c>
      <c r="F1291" s="532" t="s">
        <v>10</v>
      </c>
      <c r="G1291" s="533"/>
      <c r="H1291" s="219">
        <v>2019</v>
      </c>
      <c r="I1291" s="247" t="s">
        <v>122</v>
      </c>
      <c r="J1291" s="121">
        <f t="shared" ref="J1291:K1293" si="17">J1290*6.32%+(J1290)</f>
        <v>0</v>
      </c>
      <c r="K1291" s="121">
        <f t="shared" si="17"/>
        <v>23390.400000000001</v>
      </c>
    </row>
    <row r="1292" spans="2:11">
      <c r="B1292" s="524"/>
      <c r="C1292" s="525"/>
      <c r="D1292" s="219"/>
      <c r="E1292" s="232" t="s">
        <v>709</v>
      </c>
      <c r="F1292" s="532"/>
      <c r="G1292" s="533"/>
      <c r="H1292" s="219">
        <v>2020</v>
      </c>
      <c r="I1292" s="247" t="s">
        <v>122</v>
      </c>
      <c r="J1292" s="121">
        <f t="shared" si="17"/>
        <v>0</v>
      </c>
      <c r="K1292" s="121">
        <f t="shared" si="17"/>
        <v>24868.673280000003</v>
      </c>
    </row>
    <row r="1293" spans="2:11" ht="15.75" thickBot="1">
      <c r="B1293" s="575"/>
      <c r="C1293" s="576"/>
      <c r="D1293" s="255"/>
      <c r="E1293" s="256" t="s">
        <v>710</v>
      </c>
      <c r="F1293" s="534"/>
      <c r="G1293" s="535"/>
      <c r="H1293" s="256">
        <v>2021</v>
      </c>
      <c r="I1293" s="495" t="s">
        <v>122</v>
      </c>
      <c r="J1293" s="122">
        <f t="shared" si="17"/>
        <v>0</v>
      </c>
      <c r="K1293" s="122">
        <f t="shared" si="17"/>
        <v>26440.373431296004</v>
      </c>
    </row>
    <row r="1294" spans="2:11" ht="15.75" thickBot="1">
      <c r="B1294" s="499"/>
      <c r="C1294" s="500"/>
      <c r="D1294" s="322"/>
      <c r="E1294" s="457"/>
      <c r="F1294" s="496"/>
      <c r="G1294" s="497"/>
      <c r="H1294" s="499" t="s">
        <v>9</v>
      </c>
      <c r="I1294" s="500"/>
      <c r="J1294" s="284">
        <f>SUM(J1290:J1293)</f>
        <v>0</v>
      </c>
      <c r="K1294" s="240">
        <f>SUM(K1290:K1293)</f>
        <v>96699.446711296012</v>
      </c>
    </row>
    <row r="1295" spans="2:11">
      <c r="B1295" s="230"/>
      <c r="C1295" s="230"/>
      <c r="D1295" s="229"/>
      <c r="E1295" s="218"/>
      <c r="F1295" s="229"/>
      <c r="G1295" s="229"/>
      <c r="H1295" s="218"/>
      <c r="I1295" s="218"/>
      <c r="J1295" s="218"/>
      <c r="K1295" s="15"/>
    </row>
    <row r="1296" spans="2:11">
      <c r="B1296" s="9"/>
      <c r="C1296" s="9"/>
      <c r="D1296" s="10"/>
      <c r="E1296" s="11"/>
      <c r="F1296" s="10"/>
      <c r="G1296" s="10"/>
      <c r="H1296" s="4"/>
      <c r="I1296" s="4"/>
      <c r="J1296" s="11"/>
      <c r="K1296" s="15"/>
    </row>
    <row r="1297" spans="2:11">
      <c r="B1297" s="9"/>
      <c r="C1297" s="9"/>
      <c r="D1297" s="10"/>
      <c r="E1297" s="11"/>
      <c r="F1297" s="10"/>
      <c r="G1297" s="10"/>
      <c r="H1297" s="4"/>
      <c r="I1297" s="4"/>
      <c r="J1297" s="11"/>
      <c r="K1297" s="15"/>
    </row>
    <row r="1298" spans="2:11">
      <c r="B1298" s="9"/>
      <c r="C1298" s="9"/>
      <c r="D1298" s="10"/>
      <c r="E1298" s="11"/>
      <c r="F1298" s="10"/>
      <c r="G1298" s="10"/>
      <c r="H1298" s="4"/>
      <c r="I1298" s="4"/>
      <c r="J1298" s="11"/>
      <c r="K1298" s="15"/>
    </row>
    <row r="1299" spans="2:11" ht="15.75" thickBot="1">
      <c r="B1299" s="9"/>
      <c r="C1299" s="9"/>
      <c r="D1299" s="10"/>
      <c r="E1299" s="11"/>
      <c r="F1299" s="10"/>
      <c r="G1299" s="10"/>
      <c r="H1299" s="4"/>
      <c r="I1299" s="4"/>
      <c r="J1299" s="11"/>
      <c r="K1299" s="15"/>
    </row>
    <row r="1300" spans="2:11" ht="19.5" thickBot="1">
      <c r="B1300" s="644" t="s">
        <v>190</v>
      </c>
      <c r="C1300" s="645"/>
      <c r="D1300" s="645"/>
      <c r="E1300" s="645"/>
      <c r="F1300" s="75"/>
      <c r="G1300" s="75"/>
      <c r="H1300" s="75"/>
      <c r="I1300" s="75"/>
      <c r="J1300" s="75"/>
      <c r="K1300" s="76"/>
    </row>
    <row r="1301" spans="2:11" ht="16.5" thickBot="1">
      <c r="B1301" s="521" t="s">
        <v>344</v>
      </c>
      <c r="C1301" s="522"/>
      <c r="D1301" s="522"/>
      <c r="E1301" s="522"/>
      <c r="F1301" s="522"/>
      <c r="G1301" s="522"/>
      <c r="H1301" s="522"/>
      <c r="I1301" s="522"/>
      <c r="J1301" s="522"/>
      <c r="K1301" s="523"/>
    </row>
    <row r="1302" spans="2:11" ht="15.75" thickBot="1">
      <c r="B1302" s="514" t="s">
        <v>101</v>
      </c>
      <c r="C1302" s="515"/>
      <c r="D1302" s="515"/>
      <c r="E1302" s="515"/>
      <c r="F1302" s="515"/>
      <c r="G1302" s="515"/>
      <c r="H1302" s="515"/>
      <c r="I1302" s="515"/>
      <c r="J1302" s="515"/>
      <c r="K1302" s="516"/>
    </row>
    <row r="1303" spans="2:11" ht="15.75" thickBot="1">
      <c r="B1303" s="297" t="s">
        <v>0</v>
      </c>
      <c r="C1303" s="298"/>
      <c r="D1303" s="70" t="s">
        <v>1</v>
      </c>
      <c r="E1303" s="97" t="s">
        <v>2</v>
      </c>
      <c r="F1303" s="499" t="s">
        <v>3</v>
      </c>
      <c r="G1303" s="500"/>
      <c r="H1303" s="97" t="s">
        <v>4</v>
      </c>
      <c r="I1303" s="225" t="s">
        <v>103</v>
      </c>
      <c r="J1303" s="23" t="s">
        <v>5</v>
      </c>
      <c r="K1303" s="23" t="s">
        <v>6</v>
      </c>
    </row>
    <row r="1304" spans="2:11">
      <c r="B1304" s="519" t="s">
        <v>511</v>
      </c>
      <c r="C1304" s="520"/>
      <c r="D1304" s="165"/>
      <c r="E1304" s="299" t="s">
        <v>711</v>
      </c>
      <c r="F1304" s="536"/>
      <c r="G1304" s="537"/>
      <c r="H1304" s="165">
        <v>2018</v>
      </c>
      <c r="I1304" s="360" t="s">
        <v>122</v>
      </c>
      <c r="J1304" s="238">
        <v>0</v>
      </c>
      <c r="K1304" s="238">
        <v>500000</v>
      </c>
    </row>
    <row r="1305" spans="2:11">
      <c r="B1305" s="524" t="s">
        <v>460</v>
      </c>
      <c r="C1305" s="525"/>
      <c r="D1305" s="219" t="s">
        <v>8</v>
      </c>
      <c r="E1305" s="232" t="s">
        <v>712</v>
      </c>
      <c r="F1305" s="532" t="s">
        <v>10</v>
      </c>
      <c r="G1305" s="533"/>
      <c r="H1305" s="219">
        <v>2019</v>
      </c>
      <c r="I1305" s="247" t="s">
        <v>122</v>
      </c>
      <c r="J1305" s="121">
        <f t="shared" ref="J1305:K1307" si="18">J1304*6.32%+(J1304)</f>
        <v>0</v>
      </c>
      <c r="K1305" s="121">
        <f t="shared" si="18"/>
        <v>531600</v>
      </c>
    </row>
    <row r="1306" spans="2:11">
      <c r="B1306" s="524"/>
      <c r="C1306" s="525"/>
      <c r="D1306" s="219"/>
      <c r="E1306" s="232" t="s">
        <v>690</v>
      </c>
      <c r="F1306" s="532"/>
      <c r="G1306" s="533"/>
      <c r="H1306" s="219">
        <v>2020</v>
      </c>
      <c r="I1306" s="247" t="s">
        <v>122</v>
      </c>
      <c r="J1306" s="121">
        <f t="shared" si="18"/>
        <v>0</v>
      </c>
      <c r="K1306" s="121">
        <f t="shared" si="18"/>
        <v>565197.12</v>
      </c>
    </row>
    <row r="1307" spans="2:11" ht="16.5" customHeight="1" thickBot="1">
      <c r="B1307" s="575"/>
      <c r="C1307" s="576"/>
      <c r="D1307" s="255"/>
      <c r="E1307" s="256" t="s">
        <v>193</v>
      </c>
      <c r="F1307" s="534"/>
      <c r="G1307" s="535"/>
      <c r="H1307" s="256">
        <v>2021</v>
      </c>
      <c r="I1307" s="495" t="s">
        <v>122</v>
      </c>
      <c r="J1307" s="122">
        <f t="shared" si="18"/>
        <v>0</v>
      </c>
      <c r="K1307" s="122">
        <f t="shared" si="18"/>
        <v>600917.57798399997</v>
      </c>
    </row>
    <row r="1308" spans="2:11" ht="15.75" thickBot="1">
      <c r="B1308" s="499"/>
      <c r="C1308" s="500"/>
      <c r="D1308" s="322"/>
      <c r="E1308" s="457"/>
      <c r="F1308" s="496"/>
      <c r="G1308" s="497"/>
      <c r="H1308" s="499" t="s">
        <v>9</v>
      </c>
      <c r="I1308" s="500"/>
      <c r="J1308" s="284">
        <f>SUM(J1304:J1307)</f>
        <v>0</v>
      </c>
      <c r="K1308" s="240">
        <f>SUM(K1304:K1307)</f>
        <v>2197714.6979840002</v>
      </c>
    </row>
    <row r="1309" spans="2:11" ht="24.75" customHeight="1">
      <c r="B1309" s="17"/>
      <c r="C1309" s="17"/>
      <c r="D1309" s="10"/>
      <c r="E1309" s="11"/>
      <c r="F1309" s="11"/>
      <c r="G1309" s="11"/>
      <c r="H1309" s="17"/>
      <c r="I1309" s="17"/>
      <c r="J1309" s="30"/>
      <c r="K1309" s="13"/>
    </row>
    <row r="1310" spans="2:11">
      <c r="B1310" s="68"/>
      <c r="C1310" s="68"/>
      <c r="D1310" s="68"/>
      <c r="E1310" s="5"/>
      <c r="F1310" s="693"/>
      <c r="G1310" s="693"/>
      <c r="H1310" s="5"/>
      <c r="I1310" s="5"/>
      <c r="J1310" s="17"/>
      <c r="K1310" s="17"/>
    </row>
    <row r="1311" spans="2:11">
      <c r="B1311" s="723"/>
      <c r="C1311" s="723"/>
      <c r="D1311" s="11"/>
      <c r="E1311" s="11"/>
      <c r="F1311" s="715"/>
      <c r="G1311" s="715"/>
      <c r="H1311" s="4"/>
      <c r="I1311" s="177"/>
      <c r="J1311" s="178"/>
      <c r="K1311" s="15"/>
    </row>
    <row r="1312" spans="2:11">
      <c r="B1312" s="700"/>
      <c r="C1312" s="700"/>
      <c r="D1312" s="11"/>
      <c r="E1312" s="11"/>
      <c r="F1312" s="715"/>
      <c r="G1312" s="715"/>
      <c r="H1312" s="4"/>
      <c r="I1312" s="10"/>
      <c r="J1312" s="178"/>
      <c r="K1312" s="15"/>
    </row>
    <row r="1313" spans="1:11">
      <c r="B1313" s="700"/>
      <c r="C1313" s="700"/>
      <c r="D1313" s="11"/>
      <c r="E1313" s="11"/>
      <c r="F1313" s="715"/>
      <c r="G1313" s="715"/>
      <c r="H1313" s="4"/>
      <c r="I1313" s="10"/>
      <c r="J1313" s="178"/>
      <c r="K1313" s="15"/>
    </row>
    <row r="1314" spans="1:11">
      <c r="B1314" s="718"/>
      <c r="C1314" s="718"/>
      <c r="D1314" s="10"/>
      <c r="E1314" s="11"/>
      <c r="F1314" s="715"/>
      <c r="G1314" s="715"/>
      <c r="H1314" s="4"/>
      <c r="I1314" s="10"/>
      <c r="J1314" s="178"/>
      <c r="K1314" s="15"/>
    </row>
    <row r="1315" spans="1:11" ht="15.75" customHeight="1">
      <c r="B1315" s="719"/>
      <c r="C1315" s="719"/>
      <c r="D1315" s="10"/>
      <c r="E1315" s="11"/>
      <c r="F1315" s="715"/>
      <c r="G1315" s="715"/>
      <c r="H1315" s="719"/>
      <c r="I1315" s="719"/>
      <c r="J1315" s="125"/>
      <c r="K1315" s="13"/>
    </row>
    <row r="1316" spans="1:11" ht="24.75" customHeight="1"/>
    <row r="1322" spans="1:11" ht="15.75" customHeight="1">
      <c r="A1322" s="33"/>
    </row>
    <row r="1323" spans="1:11">
      <c r="B1323" s="17"/>
      <c r="C1323" s="17"/>
      <c r="D1323" s="10"/>
      <c r="E1323" s="11"/>
      <c r="F1323" s="11"/>
      <c r="G1323" s="11"/>
      <c r="H1323" s="17"/>
      <c r="I1323" s="17"/>
      <c r="J1323" s="30"/>
      <c r="K1323" s="13"/>
    </row>
    <row r="1324" spans="1:11">
      <c r="B1324" s="17"/>
      <c r="C1324" s="17"/>
      <c r="D1324" s="10"/>
      <c r="E1324" s="11"/>
      <c r="F1324" s="11"/>
      <c r="G1324" s="11"/>
      <c r="H1324" s="17"/>
      <c r="I1324" s="17"/>
      <c r="J1324" s="30"/>
      <c r="K1324" s="13"/>
    </row>
    <row r="1325" spans="1:11">
      <c r="B1325" s="17"/>
      <c r="C1325" s="17"/>
      <c r="D1325" s="10"/>
      <c r="E1325" s="11"/>
      <c r="F1325" s="11"/>
      <c r="G1325" s="11"/>
      <c r="H1325" s="17"/>
      <c r="I1325" s="17"/>
      <c r="J1325" s="30"/>
      <c r="K1325" s="13"/>
    </row>
    <row r="1326" spans="1:11">
      <c r="B1326" s="17"/>
      <c r="C1326" s="17"/>
      <c r="D1326" s="10"/>
      <c r="E1326" s="11"/>
      <c r="F1326" s="11"/>
      <c r="G1326" s="11"/>
      <c r="H1326" s="17"/>
      <c r="I1326" s="17"/>
      <c r="J1326" s="30"/>
      <c r="K1326" s="13"/>
    </row>
    <row r="1327" spans="1:11">
      <c r="B1327" s="17"/>
      <c r="C1327" s="17"/>
      <c r="D1327" s="10"/>
      <c r="E1327" s="11"/>
      <c r="F1327" s="11"/>
      <c r="G1327" s="11"/>
      <c r="H1327" s="17"/>
      <c r="I1327" s="17"/>
      <c r="J1327" s="30"/>
      <c r="K1327" s="13"/>
    </row>
    <row r="1328" spans="1:11">
      <c r="B1328" s="17"/>
      <c r="C1328" s="17"/>
      <c r="D1328" s="10"/>
      <c r="E1328" s="11"/>
      <c r="F1328" s="11"/>
      <c r="G1328" s="11"/>
      <c r="H1328" s="17"/>
      <c r="I1328" s="17"/>
      <c r="J1328" s="30"/>
      <c r="K1328" s="13"/>
    </row>
    <row r="1329" spans="1:11">
      <c r="A1329" s="52"/>
      <c r="B1329" s="17"/>
      <c r="C1329" s="17"/>
      <c r="D1329" s="10"/>
      <c r="E1329" s="11"/>
      <c r="F1329" s="11"/>
      <c r="G1329" s="11"/>
      <c r="H1329" s="17"/>
      <c r="I1329" s="17"/>
      <c r="J1329" s="30"/>
      <c r="K1329" s="13"/>
    </row>
    <row r="1330" spans="1:11">
      <c r="A1330" s="52"/>
      <c r="B1330" s="17"/>
      <c r="C1330" s="17"/>
      <c r="D1330" s="10"/>
      <c r="E1330" s="11"/>
      <c r="F1330" s="11"/>
      <c r="G1330" s="11"/>
      <c r="H1330" s="17"/>
      <c r="I1330" s="17"/>
      <c r="J1330" s="30"/>
      <c r="K1330" s="13"/>
    </row>
    <row r="1331" spans="1:11">
      <c r="B1331" s="17"/>
      <c r="C1331" s="17"/>
      <c r="D1331" s="10"/>
      <c r="E1331" s="11"/>
      <c r="F1331" s="11"/>
      <c r="G1331" s="11"/>
      <c r="H1331" s="17"/>
      <c r="I1331" s="17"/>
      <c r="J1331" s="30"/>
      <c r="K1331" s="13"/>
    </row>
    <row r="1332" spans="1:11">
      <c r="B1332" s="17"/>
      <c r="C1332" s="17"/>
      <c r="D1332" s="10"/>
      <c r="E1332" s="11"/>
      <c r="F1332" s="11"/>
      <c r="G1332" s="11"/>
      <c r="H1332" s="17"/>
      <c r="I1332" s="17"/>
      <c r="J1332" s="30"/>
      <c r="K1332" s="13"/>
    </row>
    <row r="1333" spans="1:11">
      <c r="B1333" s="17"/>
      <c r="C1333" s="17"/>
      <c r="D1333" s="10"/>
      <c r="E1333" s="11"/>
      <c r="F1333" s="11"/>
      <c r="G1333" s="11"/>
      <c r="H1333" s="17"/>
      <c r="I1333" s="17"/>
      <c r="J1333" s="30"/>
      <c r="K1333" s="13"/>
    </row>
    <row r="1334" spans="1:11" ht="15.75" thickBot="1">
      <c r="B1334" s="17"/>
      <c r="C1334" s="17"/>
      <c r="D1334" s="10"/>
      <c r="E1334" s="11"/>
      <c r="F1334" s="11"/>
      <c r="G1334" s="11"/>
      <c r="H1334" s="17"/>
      <c r="I1334" s="17"/>
      <c r="J1334" s="30"/>
      <c r="K1334" s="13"/>
    </row>
    <row r="1335" spans="1:11" ht="19.5" thickBot="1">
      <c r="B1335" s="644" t="s">
        <v>194</v>
      </c>
      <c r="C1335" s="645"/>
      <c r="D1335" s="645"/>
      <c r="E1335" s="645"/>
      <c r="F1335" s="645"/>
      <c r="G1335" s="645"/>
      <c r="H1335" s="645"/>
      <c r="I1335" s="75"/>
      <c r="J1335" s="75"/>
      <c r="K1335" s="76"/>
    </row>
    <row r="1336" spans="1:11" ht="15.75" thickBot="1">
      <c r="B1336" s="650" t="s">
        <v>566</v>
      </c>
      <c r="C1336" s="580"/>
      <c r="D1336" s="580"/>
      <c r="E1336" s="580"/>
      <c r="F1336" s="580"/>
      <c r="G1336" s="579"/>
      <c r="H1336" s="580"/>
      <c r="I1336" s="116" t="s">
        <v>540</v>
      </c>
      <c r="J1336" s="128">
        <f>K1351</f>
        <v>334052.63409356802</v>
      </c>
      <c r="K1336" s="117"/>
    </row>
    <row r="1337" spans="1:11" ht="15.75" thickBot="1">
      <c r="B1337" s="542" t="s">
        <v>567</v>
      </c>
      <c r="C1337" s="543"/>
      <c r="D1337" s="543"/>
      <c r="E1337" s="543"/>
      <c r="F1337" s="543"/>
      <c r="G1337" s="543"/>
      <c r="H1337" s="543"/>
      <c r="I1337" s="543"/>
      <c r="J1337" s="543"/>
      <c r="K1337" s="544"/>
    </row>
    <row r="1338" spans="1:11" ht="15.75" thickBot="1">
      <c r="B1338" s="545" t="s">
        <v>568</v>
      </c>
      <c r="C1338" s="546"/>
      <c r="D1338" s="546"/>
      <c r="E1338" s="546"/>
      <c r="F1338" s="546"/>
      <c r="G1338" s="546"/>
      <c r="H1338" s="546"/>
      <c r="I1338" s="542" t="s">
        <v>497</v>
      </c>
      <c r="J1338" s="543"/>
      <c r="K1338" s="544"/>
    </row>
    <row r="1339" spans="1:11" ht="15.75" thickBot="1">
      <c r="B1339" s="71" t="s">
        <v>94</v>
      </c>
      <c r="C1339" s="642" t="s">
        <v>95</v>
      </c>
      <c r="D1339" s="643"/>
      <c r="E1339" s="643"/>
      <c r="F1339" s="643"/>
      <c r="G1339" s="643"/>
      <c r="H1339" s="649"/>
      <c r="I1339" s="72" t="s">
        <v>97</v>
      </c>
      <c r="J1339" s="118" t="s">
        <v>98</v>
      </c>
      <c r="K1339" s="119" t="s">
        <v>99</v>
      </c>
    </row>
    <row r="1340" spans="1:11" ht="24.75" thickBot="1">
      <c r="B1340" s="172" t="s">
        <v>569</v>
      </c>
      <c r="C1340" s="555" t="s">
        <v>722</v>
      </c>
      <c r="D1340" s="556"/>
      <c r="E1340" s="556"/>
      <c r="F1340" s="556"/>
      <c r="G1340" s="556"/>
      <c r="H1340" s="557"/>
      <c r="I1340" s="173">
        <v>42369</v>
      </c>
      <c r="J1340" s="416">
        <v>0.19</v>
      </c>
      <c r="K1340" s="417">
        <v>0</v>
      </c>
    </row>
    <row r="1341" spans="1:11" ht="15.75" customHeight="1" thickBot="1">
      <c r="B1341" s="172" t="s">
        <v>570</v>
      </c>
      <c r="C1341" s="555" t="s">
        <v>723</v>
      </c>
      <c r="D1341" s="556"/>
      <c r="E1341" s="556"/>
      <c r="F1341" s="556"/>
      <c r="G1341" s="556"/>
      <c r="H1341" s="557"/>
      <c r="I1341" s="173">
        <v>42735</v>
      </c>
      <c r="J1341" s="416">
        <v>0.3</v>
      </c>
      <c r="K1341" s="417">
        <v>0.6</v>
      </c>
    </row>
    <row r="1342" spans="1:11" ht="24.75" thickBot="1">
      <c r="B1342" s="171" t="s">
        <v>571</v>
      </c>
      <c r="C1342" s="581" t="s">
        <v>572</v>
      </c>
      <c r="D1342" s="556"/>
      <c r="E1342" s="556"/>
      <c r="F1342" s="556"/>
      <c r="G1342" s="556"/>
      <c r="H1342" s="557"/>
      <c r="I1342" s="174">
        <v>42735</v>
      </c>
      <c r="J1342" s="416">
        <v>0</v>
      </c>
      <c r="K1342" s="417">
        <v>0.9</v>
      </c>
    </row>
    <row r="1343" spans="1:11" ht="15.75" customHeight="1" thickBot="1">
      <c r="B1343" s="2"/>
      <c r="C1343" s="5"/>
      <c r="D1343" s="5"/>
      <c r="E1343" s="5"/>
      <c r="F1343" s="5"/>
      <c r="G1343" s="5"/>
      <c r="H1343" s="5"/>
      <c r="I1343" s="33"/>
      <c r="J1343" s="5"/>
      <c r="K1343" s="5"/>
    </row>
    <row r="1344" spans="1:11" ht="15.75" customHeight="1" thickBot="1">
      <c r="B1344" s="521" t="s">
        <v>345</v>
      </c>
      <c r="C1344" s="522"/>
      <c r="D1344" s="522"/>
      <c r="E1344" s="522"/>
      <c r="F1344" s="522"/>
      <c r="G1344" s="522"/>
      <c r="H1344" s="522"/>
      <c r="I1344" s="522"/>
      <c r="J1344" s="522"/>
      <c r="K1344" s="523"/>
    </row>
    <row r="1345" spans="1:11" ht="15.75" customHeight="1" thickBot="1">
      <c r="B1345" s="499" t="s">
        <v>101</v>
      </c>
      <c r="C1345" s="646"/>
      <c r="D1345" s="646"/>
      <c r="E1345" s="646"/>
      <c r="F1345" s="646"/>
      <c r="G1345" s="646"/>
      <c r="H1345" s="646"/>
      <c r="I1345" s="646"/>
      <c r="J1345" s="646"/>
      <c r="K1345" s="500"/>
    </row>
    <row r="1346" spans="1:11" ht="24" customHeight="1" thickBot="1">
      <c r="B1346" s="297" t="s">
        <v>0</v>
      </c>
      <c r="C1346" s="298"/>
      <c r="D1346" s="70" t="s">
        <v>1</v>
      </c>
      <c r="E1346" s="97" t="s">
        <v>2</v>
      </c>
      <c r="F1346" s="590" t="s">
        <v>3</v>
      </c>
      <c r="G1346" s="591"/>
      <c r="H1346" s="97" t="s">
        <v>4</v>
      </c>
      <c r="I1346" s="225" t="s">
        <v>103</v>
      </c>
      <c r="J1346" s="23" t="s">
        <v>5</v>
      </c>
      <c r="K1346" s="23" t="s">
        <v>6</v>
      </c>
    </row>
    <row r="1347" spans="1:11" ht="17.25" customHeight="1" thickBot="1">
      <c r="B1347" s="592" t="s">
        <v>195</v>
      </c>
      <c r="C1347" s="507"/>
      <c r="D1347" s="165"/>
      <c r="E1347" s="165"/>
      <c r="F1347" s="507"/>
      <c r="G1347" s="507"/>
      <c r="H1347" s="165">
        <v>2018</v>
      </c>
      <c r="I1347" s="300">
        <v>1</v>
      </c>
      <c r="J1347" s="238">
        <v>0</v>
      </c>
      <c r="K1347" s="238">
        <v>76000</v>
      </c>
    </row>
    <row r="1348" spans="1:11" ht="15.75" customHeight="1" thickBot="1">
      <c r="B1348" s="538" t="s">
        <v>461</v>
      </c>
      <c r="C1348" s="539"/>
      <c r="D1348" s="219" t="s">
        <v>8</v>
      </c>
      <c r="E1348" s="219" t="s">
        <v>196</v>
      </c>
      <c r="F1348" s="508" t="s">
        <v>7</v>
      </c>
      <c r="G1348" s="508"/>
      <c r="H1348" s="219">
        <v>2019</v>
      </c>
      <c r="I1348" s="300">
        <v>1</v>
      </c>
      <c r="J1348" s="121">
        <f t="shared" ref="J1348:K1350" si="19">J1347*6.32%+(J1347)</f>
        <v>0</v>
      </c>
      <c r="K1348" s="121">
        <f t="shared" si="19"/>
        <v>80803.199999999997</v>
      </c>
    </row>
    <row r="1349" spans="1:11" ht="15.75" thickBot="1">
      <c r="B1349" s="568"/>
      <c r="C1349" s="526"/>
      <c r="D1349" s="219"/>
      <c r="E1349" s="219" t="s">
        <v>197</v>
      </c>
      <c r="F1349" s="526"/>
      <c r="G1349" s="526"/>
      <c r="H1349" s="219">
        <v>2020</v>
      </c>
      <c r="I1349" s="300">
        <v>1</v>
      </c>
      <c r="J1349" s="121">
        <f t="shared" si="19"/>
        <v>0</v>
      </c>
      <c r="K1349" s="121">
        <f t="shared" si="19"/>
        <v>85909.962239999993</v>
      </c>
    </row>
    <row r="1350" spans="1:11" ht="16.5" customHeight="1" thickBot="1">
      <c r="B1350" s="527"/>
      <c r="C1350" s="528"/>
      <c r="D1350" s="213"/>
      <c r="E1350" s="168" t="s">
        <v>198</v>
      </c>
      <c r="F1350" s="529"/>
      <c r="G1350" s="529"/>
      <c r="H1350" s="168">
        <v>2021</v>
      </c>
      <c r="I1350" s="300">
        <v>1</v>
      </c>
      <c r="J1350" s="122">
        <f t="shared" si="19"/>
        <v>0</v>
      </c>
      <c r="K1350" s="122">
        <f t="shared" si="19"/>
        <v>91339.471853568</v>
      </c>
    </row>
    <row r="1351" spans="1:11" ht="15.75" thickBot="1">
      <c r="B1351" s="530"/>
      <c r="C1351" s="531"/>
      <c r="D1351" s="461"/>
      <c r="E1351" s="457"/>
      <c r="F1351" s="569"/>
      <c r="G1351" s="570"/>
      <c r="H1351" s="571" t="s">
        <v>9</v>
      </c>
      <c r="I1351" s="572"/>
      <c r="J1351" s="284">
        <f>SUM(J1347:J1350)</f>
        <v>0</v>
      </c>
      <c r="K1351" s="284">
        <f>SUM(K1347:K1350)</f>
        <v>334052.63409356802</v>
      </c>
    </row>
    <row r="1352" spans="1:11">
      <c r="B1352" s="51"/>
      <c r="C1352" s="51"/>
      <c r="D1352" s="10"/>
      <c r="E1352" s="11"/>
      <c r="F1352" s="11"/>
      <c r="G1352" s="11"/>
      <c r="H1352" s="17"/>
      <c r="I1352" s="17"/>
      <c r="J1352" s="30"/>
      <c r="K1352" s="13"/>
    </row>
    <row r="1353" spans="1:11">
      <c r="B1353" s="51"/>
      <c r="C1353" s="51"/>
      <c r="D1353" s="10"/>
      <c r="E1353" s="11"/>
      <c r="F1353" s="11"/>
      <c r="G1353" s="11"/>
      <c r="H1353" s="17"/>
      <c r="I1353" s="17"/>
      <c r="J1353" s="30"/>
      <c r="K1353" s="13"/>
    </row>
    <row r="1354" spans="1:11">
      <c r="B1354" s="51"/>
      <c r="C1354" s="51"/>
      <c r="D1354" s="10"/>
      <c r="E1354" s="11"/>
      <c r="F1354" s="11"/>
      <c r="G1354" s="11"/>
      <c r="H1354" s="17"/>
      <c r="I1354" s="17"/>
      <c r="J1354" s="30"/>
      <c r="K1354" s="13"/>
    </row>
    <row r="1355" spans="1:11">
      <c r="B1355" s="51"/>
      <c r="C1355" s="51"/>
      <c r="D1355" s="10"/>
      <c r="E1355" s="11"/>
      <c r="F1355" s="11"/>
      <c r="G1355" s="11"/>
      <c r="H1355" s="17"/>
      <c r="I1355" s="17"/>
      <c r="J1355" s="30"/>
      <c r="K1355" s="13"/>
    </row>
    <row r="1356" spans="1:11">
      <c r="B1356" s="51"/>
      <c r="C1356" s="51"/>
      <c r="D1356" s="10"/>
      <c r="E1356" s="11"/>
      <c r="F1356" s="11"/>
      <c r="G1356" s="11"/>
      <c r="H1356" s="17"/>
      <c r="I1356" s="17"/>
      <c r="J1356" s="30"/>
      <c r="K1356" s="13"/>
    </row>
    <row r="1357" spans="1:11">
      <c r="B1357" s="51"/>
      <c r="C1357" s="51"/>
      <c r="D1357" s="10"/>
      <c r="E1357" s="11"/>
      <c r="F1357" s="11"/>
      <c r="G1357" s="11"/>
      <c r="H1357" s="17"/>
      <c r="I1357" s="17"/>
      <c r="J1357" s="30"/>
      <c r="K1357" s="13"/>
    </row>
    <row r="1358" spans="1:11">
      <c r="A1358" s="33"/>
      <c r="B1358" s="51"/>
      <c r="C1358" s="51"/>
      <c r="D1358" s="10"/>
      <c r="E1358" s="11"/>
      <c r="F1358" s="11"/>
      <c r="G1358" s="11"/>
      <c r="H1358" s="17"/>
      <c r="I1358" s="17"/>
      <c r="J1358" s="30"/>
      <c r="K1358" s="13"/>
    </row>
    <row r="1359" spans="1:11">
      <c r="A1359" s="33"/>
      <c r="B1359" s="51"/>
      <c r="C1359" s="51"/>
      <c r="D1359" s="10"/>
      <c r="E1359" s="11"/>
      <c r="F1359" s="11"/>
      <c r="G1359" s="11"/>
      <c r="H1359" s="17"/>
      <c r="I1359" s="17"/>
      <c r="J1359" s="30"/>
      <c r="K1359" s="13"/>
    </row>
    <row r="1360" spans="1:11">
      <c r="A1360" s="33"/>
      <c r="B1360" s="51"/>
      <c r="C1360" s="51"/>
      <c r="D1360" s="10"/>
      <c r="E1360" s="11"/>
      <c r="F1360" s="11"/>
      <c r="G1360" s="11"/>
      <c r="H1360" s="17"/>
      <c r="I1360" s="17"/>
      <c r="J1360" s="30"/>
      <c r="K1360" s="13"/>
    </row>
    <row r="1361" spans="1:11">
      <c r="A1361" s="33"/>
      <c r="B1361" s="51"/>
      <c r="C1361" s="51"/>
      <c r="D1361" s="10"/>
      <c r="E1361" s="11"/>
      <c r="F1361" s="11"/>
      <c r="G1361" s="11"/>
      <c r="H1361" s="17"/>
      <c r="I1361" s="17"/>
      <c r="J1361" s="30"/>
      <c r="K1361" s="13"/>
    </row>
    <row r="1362" spans="1:11">
      <c r="A1362" s="33"/>
      <c r="B1362" s="51"/>
      <c r="C1362" s="51"/>
      <c r="D1362" s="10"/>
      <c r="E1362" s="11"/>
      <c r="F1362" s="11"/>
      <c r="G1362" s="11"/>
      <c r="H1362" s="17"/>
      <c r="I1362" s="17"/>
      <c r="J1362" s="30"/>
      <c r="K1362" s="13"/>
    </row>
    <row r="1363" spans="1:11">
      <c r="A1363" s="33"/>
      <c r="B1363" s="51"/>
      <c r="C1363" s="51"/>
      <c r="D1363" s="10"/>
      <c r="E1363" s="11"/>
      <c r="F1363" s="11"/>
      <c r="G1363" s="11"/>
      <c r="H1363" s="17"/>
      <c r="I1363" s="17"/>
      <c r="J1363" s="30"/>
      <c r="K1363" s="13"/>
    </row>
    <row r="1364" spans="1:11">
      <c r="B1364" s="51"/>
      <c r="C1364" s="51"/>
      <c r="D1364" s="10"/>
      <c r="E1364" s="11"/>
      <c r="F1364" s="11"/>
      <c r="G1364" s="11"/>
      <c r="H1364" s="17"/>
      <c r="I1364" s="17"/>
      <c r="J1364" s="30"/>
      <c r="K1364" s="13"/>
    </row>
    <row r="1365" spans="1:11">
      <c r="B1365" s="51"/>
      <c r="C1365" s="51"/>
      <c r="D1365" s="10"/>
      <c r="E1365" s="11"/>
      <c r="F1365" s="11"/>
      <c r="G1365" s="11"/>
      <c r="H1365" s="17"/>
      <c r="I1365" s="17"/>
      <c r="J1365" s="30"/>
      <c r="K1365" s="13"/>
    </row>
    <row r="1366" spans="1:11">
      <c r="B1366" s="51"/>
      <c r="C1366" s="51"/>
      <c r="D1366" s="10"/>
      <c r="E1366" s="11"/>
      <c r="F1366" s="11"/>
      <c r="G1366" s="11"/>
      <c r="H1366" s="17"/>
      <c r="I1366" s="17"/>
      <c r="J1366" s="30"/>
      <c r="K1366" s="13"/>
    </row>
    <row r="1367" spans="1:11">
      <c r="B1367" s="404"/>
      <c r="C1367" s="404"/>
      <c r="D1367" s="409"/>
      <c r="E1367" s="405"/>
      <c r="F1367" s="405"/>
      <c r="G1367" s="405"/>
      <c r="H1367" s="403"/>
      <c r="I1367" s="403"/>
      <c r="J1367" s="30"/>
      <c r="K1367" s="13"/>
    </row>
    <row r="1368" spans="1:11" ht="15.75" thickBot="1">
      <c r="B1368" s="412"/>
      <c r="C1368" s="412"/>
      <c r="D1368" s="414"/>
      <c r="E1368" s="411"/>
      <c r="F1368" s="411"/>
      <c r="G1368" s="411"/>
      <c r="H1368" s="413"/>
      <c r="I1368" s="413"/>
      <c r="J1368" s="30"/>
      <c r="K1368" s="13"/>
    </row>
    <row r="1369" spans="1:11" ht="19.5" thickBot="1">
      <c r="B1369" s="644" t="s">
        <v>199</v>
      </c>
      <c r="C1369" s="645"/>
      <c r="D1369" s="645"/>
      <c r="E1369" s="645"/>
      <c r="F1369" s="645"/>
      <c r="G1369" s="645"/>
      <c r="H1369" s="645"/>
      <c r="I1369" s="75"/>
      <c r="J1369" s="75"/>
      <c r="K1369" s="76"/>
    </row>
    <row r="1370" spans="1:11" ht="15.75" thickBot="1">
      <c r="B1370" s="650" t="s">
        <v>275</v>
      </c>
      <c r="C1370" s="580"/>
      <c r="D1370" s="580"/>
      <c r="E1370" s="580"/>
      <c r="F1370" s="580"/>
      <c r="G1370" s="579"/>
      <c r="H1370" s="580"/>
      <c r="I1370" s="116" t="s">
        <v>540</v>
      </c>
      <c r="J1370" s="128">
        <f>K1386+K1393+K1400</f>
        <v>986246.4478672999</v>
      </c>
      <c r="K1370" s="117"/>
    </row>
    <row r="1371" spans="1:11" ht="15" customHeight="1" thickBot="1">
      <c r="B1371" s="542" t="s">
        <v>753</v>
      </c>
      <c r="C1371" s="543"/>
      <c r="D1371" s="543"/>
      <c r="E1371" s="543"/>
      <c r="F1371" s="543"/>
      <c r="G1371" s="543"/>
      <c r="H1371" s="543"/>
      <c r="I1371" s="543"/>
      <c r="J1371" s="543"/>
      <c r="K1371" s="544"/>
    </row>
    <row r="1372" spans="1:11" ht="15.75" thickBot="1">
      <c r="B1372" s="545" t="s">
        <v>573</v>
      </c>
      <c r="C1372" s="546"/>
      <c r="D1372" s="546"/>
      <c r="E1372" s="546"/>
      <c r="F1372" s="546"/>
      <c r="G1372" s="546"/>
      <c r="H1372" s="546"/>
      <c r="I1372" s="542" t="s">
        <v>497</v>
      </c>
      <c r="J1372" s="543"/>
      <c r="K1372" s="544"/>
    </row>
    <row r="1373" spans="1:11" ht="15.75" thickBot="1">
      <c r="B1373" s="71" t="s">
        <v>94</v>
      </c>
      <c r="C1373" s="642" t="s">
        <v>95</v>
      </c>
      <c r="D1373" s="643"/>
      <c r="E1373" s="643"/>
      <c r="F1373" s="643"/>
      <c r="G1373" s="643"/>
      <c r="H1373" s="649"/>
      <c r="I1373" s="72" t="s">
        <v>97</v>
      </c>
      <c r="J1373" s="118" t="s">
        <v>98</v>
      </c>
      <c r="K1373" s="119" t="s">
        <v>99</v>
      </c>
    </row>
    <row r="1374" spans="1:11" ht="25.5" customHeight="1" thickBot="1">
      <c r="B1374" s="71" t="s">
        <v>574</v>
      </c>
      <c r="C1374" s="555" t="s">
        <v>724</v>
      </c>
      <c r="D1374" s="556"/>
      <c r="E1374" s="556"/>
      <c r="F1374" s="556"/>
      <c r="G1374" s="556"/>
      <c r="H1374" s="557"/>
      <c r="I1374" s="173">
        <v>42735</v>
      </c>
      <c r="J1374" s="418">
        <v>0.14849999999999999</v>
      </c>
      <c r="K1374" s="417">
        <v>0.6</v>
      </c>
    </row>
    <row r="1375" spans="1:11" ht="18" customHeight="1" thickBot="1">
      <c r="B1375" s="71" t="s">
        <v>575</v>
      </c>
      <c r="C1375" s="555" t="s">
        <v>576</v>
      </c>
      <c r="D1375" s="556"/>
      <c r="E1375" s="556"/>
      <c r="F1375" s="556"/>
      <c r="G1375" s="556"/>
      <c r="H1375" s="557"/>
      <c r="I1375" s="173">
        <v>42735</v>
      </c>
      <c r="J1375" s="418">
        <v>0.27579999999999999</v>
      </c>
      <c r="K1375" s="417">
        <v>0.8</v>
      </c>
    </row>
    <row r="1376" spans="1:11" ht="15.75" customHeight="1" thickBot="1">
      <c r="B1376" s="71" t="s">
        <v>577</v>
      </c>
      <c r="C1376" s="555" t="s">
        <v>578</v>
      </c>
      <c r="D1376" s="556"/>
      <c r="E1376" s="556"/>
      <c r="F1376" s="556"/>
      <c r="G1376" s="556"/>
      <c r="H1376" s="557"/>
      <c r="I1376" s="174">
        <v>42735</v>
      </c>
      <c r="J1376" s="418">
        <v>0.2142</v>
      </c>
      <c r="K1376" s="417">
        <v>0.8</v>
      </c>
    </row>
    <row r="1377" spans="2:11" ht="19.5" customHeight="1" thickBot="1">
      <c r="B1377" s="171" t="s">
        <v>579</v>
      </c>
      <c r="C1377" s="581" t="s">
        <v>580</v>
      </c>
      <c r="D1377" s="556"/>
      <c r="E1377" s="556"/>
      <c r="F1377" s="556"/>
      <c r="G1377" s="556"/>
      <c r="H1377" s="557"/>
      <c r="I1377" s="173" t="s">
        <v>725</v>
      </c>
      <c r="J1377" s="416">
        <v>0.3</v>
      </c>
      <c r="K1377" s="417">
        <v>0.9</v>
      </c>
    </row>
    <row r="1378" spans="2:11" ht="15.75" customHeight="1" thickBot="1">
      <c r="B1378" s="2"/>
      <c r="C1378" s="5"/>
      <c r="D1378" s="5"/>
      <c r="E1378" s="5"/>
      <c r="F1378" s="5"/>
      <c r="G1378" s="5"/>
      <c r="H1378" s="5"/>
      <c r="I1378" s="33"/>
      <c r="J1378" s="5"/>
      <c r="K1378" s="5"/>
    </row>
    <row r="1379" spans="2:11" ht="15.75" customHeight="1" thickBot="1">
      <c r="B1379" s="521" t="s">
        <v>346</v>
      </c>
      <c r="C1379" s="522"/>
      <c r="D1379" s="522"/>
      <c r="E1379" s="522"/>
      <c r="F1379" s="522"/>
      <c r="G1379" s="522"/>
      <c r="H1379" s="522"/>
      <c r="I1379" s="522"/>
      <c r="J1379" s="522"/>
      <c r="K1379" s="523"/>
    </row>
    <row r="1380" spans="2:11" ht="13.5" customHeight="1" thickBot="1">
      <c r="B1380" s="514" t="s">
        <v>101</v>
      </c>
      <c r="C1380" s="515"/>
      <c r="D1380" s="515"/>
      <c r="E1380" s="515"/>
      <c r="F1380" s="515"/>
      <c r="G1380" s="515"/>
      <c r="H1380" s="515"/>
      <c r="I1380" s="515"/>
      <c r="J1380" s="515"/>
      <c r="K1380" s="516"/>
    </row>
    <row r="1381" spans="2:11" ht="24" customHeight="1" thickBot="1">
      <c r="B1381" s="297" t="s">
        <v>0</v>
      </c>
      <c r="C1381" s="298"/>
      <c r="D1381" s="70" t="s">
        <v>1</v>
      </c>
      <c r="E1381" s="97" t="s">
        <v>2</v>
      </c>
      <c r="F1381" s="590" t="s">
        <v>3</v>
      </c>
      <c r="G1381" s="591"/>
      <c r="H1381" s="97" t="s">
        <v>4</v>
      </c>
      <c r="I1381" s="225" t="s">
        <v>103</v>
      </c>
      <c r="J1381" s="23" t="s">
        <v>5</v>
      </c>
      <c r="K1381" s="23" t="s">
        <v>6</v>
      </c>
    </row>
    <row r="1382" spans="2:11" ht="18.75" customHeight="1">
      <c r="B1382" s="592" t="s">
        <v>498</v>
      </c>
      <c r="C1382" s="507"/>
      <c r="D1382" s="165"/>
      <c r="E1382" s="165"/>
      <c r="F1382" s="507"/>
      <c r="G1382" s="507"/>
      <c r="H1382" s="165">
        <v>2018</v>
      </c>
      <c r="I1382" s="332">
        <v>1</v>
      </c>
      <c r="J1382" s="238">
        <v>0</v>
      </c>
      <c r="K1382" s="238">
        <v>143780</v>
      </c>
    </row>
    <row r="1383" spans="2:11" ht="16.5" customHeight="1">
      <c r="B1383" s="538" t="s">
        <v>462</v>
      </c>
      <c r="C1383" s="539"/>
      <c r="D1383" s="219" t="s">
        <v>8</v>
      </c>
      <c r="E1383" s="219" t="s">
        <v>581</v>
      </c>
      <c r="F1383" s="508" t="s">
        <v>7</v>
      </c>
      <c r="G1383" s="508"/>
      <c r="H1383" s="219">
        <v>2019</v>
      </c>
      <c r="I1383" s="357">
        <v>1</v>
      </c>
      <c r="J1383" s="121">
        <f t="shared" ref="J1383:K1385" si="20">J1382*6.32%+(J1382)</f>
        <v>0</v>
      </c>
      <c r="K1383" s="121">
        <f t="shared" si="20"/>
        <v>152866.89600000001</v>
      </c>
    </row>
    <row r="1384" spans="2:11">
      <c r="B1384" s="665"/>
      <c r="C1384" s="548"/>
      <c r="D1384" s="219"/>
      <c r="E1384" s="370" t="s">
        <v>582</v>
      </c>
      <c r="F1384" s="526"/>
      <c r="G1384" s="526"/>
      <c r="H1384" s="219">
        <v>2020</v>
      </c>
      <c r="I1384" s="357">
        <v>1</v>
      </c>
      <c r="J1384" s="121">
        <f t="shared" si="20"/>
        <v>0</v>
      </c>
      <c r="K1384" s="121">
        <f t="shared" si="20"/>
        <v>162528.0838272</v>
      </c>
    </row>
    <row r="1385" spans="2:11" ht="16.5" customHeight="1" thickBot="1">
      <c r="B1385" s="527"/>
      <c r="C1385" s="528"/>
      <c r="D1385" s="213"/>
      <c r="E1385" s="219" t="s">
        <v>198</v>
      </c>
      <c r="F1385" s="529"/>
      <c r="G1385" s="529"/>
      <c r="H1385" s="168">
        <v>2021</v>
      </c>
      <c r="I1385" s="356">
        <v>1</v>
      </c>
      <c r="J1385" s="122">
        <f t="shared" si="20"/>
        <v>0</v>
      </c>
      <c r="K1385" s="122">
        <f t="shared" si="20"/>
        <v>172799.85872507904</v>
      </c>
    </row>
    <row r="1386" spans="2:11" ht="15.75" thickBot="1">
      <c r="B1386" s="530"/>
      <c r="C1386" s="531"/>
      <c r="D1386" s="322"/>
      <c r="E1386" s="457"/>
      <c r="F1386" s="671"/>
      <c r="G1386" s="672"/>
      <c r="H1386" s="571" t="s">
        <v>9</v>
      </c>
      <c r="I1386" s="572"/>
      <c r="J1386" s="284">
        <f>SUM(J1382:J1385)</f>
        <v>0</v>
      </c>
      <c r="K1386" s="284">
        <f>SUM(K1382:K1385)</f>
        <v>631974.83855227905</v>
      </c>
    </row>
    <row r="1387" spans="2:11" ht="15.75" thickBot="1">
      <c r="B1387" s="217"/>
      <c r="C1387" s="217"/>
      <c r="D1387" s="229"/>
      <c r="E1387" s="218"/>
      <c r="F1387" s="218"/>
      <c r="G1387" s="218"/>
      <c r="H1387" s="216"/>
      <c r="I1387" s="216"/>
      <c r="J1387" s="30"/>
      <c r="K1387" s="13"/>
    </row>
    <row r="1388" spans="2:11" ht="15.75" thickBot="1">
      <c r="B1388" s="333" t="s">
        <v>0</v>
      </c>
      <c r="C1388" s="334"/>
      <c r="D1388" s="280" t="s">
        <v>1</v>
      </c>
      <c r="E1388" s="23" t="s">
        <v>2</v>
      </c>
      <c r="F1388" s="499" t="s">
        <v>3</v>
      </c>
      <c r="G1388" s="500"/>
      <c r="H1388" s="23" t="s">
        <v>4</v>
      </c>
      <c r="I1388" s="221" t="s">
        <v>103</v>
      </c>
      <c r="J1388" s="23" t="s">
        <v>5</v>
      </c>
      <c r="K1388" s="23" t="s">
        <v>6</v>
      </c>
    </row>
    <row r="1389" spans="2:11">
      <c r="B1389" s="634" t="s">
        <v>200</v>
      </c>
      <c r="C1389" s="635"/>
      <c r="D1389" s="236"/>
      <c r="E1389" s="236" t="s">
        <v>583</v>
      </c>
      <c r="F1389" s="635"/>
      <c r="G1389" s="635"/>
      <c r="H1389" s="236">
        <v>2018</v>
      </c>
      <c r="I1389" s="356">
        <v>0.6</v>
      </c>
      <c r="J1389" s="238">
        <v>0</v>
      </c>
      <c r="K1389" s="238">
        <v>20000</v>
      </c>
    </row>
    <row r="1390" spans="2:11">
      <c r="B1390" s="538" t="s">
        <v>631</v>
      </c>
      <c r="C1390" s="539"/>
      <c r="D1390" s="219" t="s">
        <v>8</v>
      </c>
      <c r="E1390" s="218" t="s">
        <v>584</v>
      </c>
      <c r="F1390" s="508" t="s">
        <v>7</v>
      </c>
      <c r="G1390" s="508"/>
      <c r="H1390" s="219">
        <v>2019</v>
      </c>
      <c r="I1390" s="371">
        <v>0.7</v>
      </c>
      <c r="J1390" s="121">
        <f t="shared" ref="J1390:K1392" si="21">J1389*6.32%+(J1389)</f>
        <v>0</v>
      </c>
      <c r="K1390" s="121">
        <f t="shared" si="21"/>
        <v>21264</v>
      </c>
    </row>
    <row r="1391" spans="2:11">
      <c r="B1391" s="665"/>
      <c r="C1391" s="548"/>
      <c r="D1391" s="219"/>
      <c r="E1391" s="218" t="s">
        <v>585</v>
      </c>
      <c r="F1391" s="526"/>
      <c r="G1391" s="526"/>
      <c r="H1391" s="219">
        <v>2020</v>
      </c>
      <c r="I1391" s="371">
        <v>0.8</v>
      </c>
      <c r="J1391" s="121">
        <f t="shared" si="21"/>
        <v>0</v>
      </c>
      <c r="K1391" s="121">
        <f t="shared" si="21"/>
        <v>22607.8848</v>
      </c>
    </row>
    <row r="1392" spans="2:11" ht="15.75" thickBot="1">
      <c r="B1392" s="527"/>
      <c r="C1392" s="528"/>
      <c r="D1392" s="213"/>
      <c r="E1392" s="219" t="s">
        <v>586</v>
      </c>
      <c r="F1392" s="529"/>
      <c r="G1392" s="529"/>
      <c r="H1392" s="168">
        <v>2021</v>
      </c>
      <c r="I1392" s="372">
        <v>0.9</v>
      </c>
      <c r="J1392" s="122">
        <f t="shared" si="21"/>
        <v>0</v>
      </c>
      <c r="K1392" s="122">
        <f t="shared" si="21"/>
        <v>24036.703119360001</v>
      </c>
    </row>
    <row r="1393" spans="2:11" ht="15.75" thickBot="1">
      <c r="B1393" s="530"/>
      <c r="C1393" s="531"/>
      <c r="D1393" s="322"/>
      <c r="E1393" s="457"/>
      <c r="F1393" s="671"/>
      <c r="G1393" s="672"/>
      <c r="H1393" s="571" t="s">
        <v>9</v>
      </c>
      <c r="I1393" s="572"/>
      <c r="J1393" s="284">
        <f>SUM(J1389:J1392)</f>
        <v>0</v>
      </c>
      <c r="K1393" s="284">
        <f>SUM(K1389:K1392)</f>
        <v>87908.587919359998</v>
      </c>
    </row>
    <row r="1394" spans="2:11" ht="15.75" thickBot="1">
      <c r="B1394" s="217"/>
      <c r="C1394" s="217"/>
      <c r="D1394" s="229"/>
      <c r="E1394" s="218"/>
      <c r="F1394" s="218"/>
      <c r="G1394" s="218"/>
      <c r="H1394" s="216"/>
      <c r="I1394" s="216"/>
      <c r="J1394" s="30"/>
      <c r="K1394" s="13"/>
    </row>
    <row r="1395" spans="2:11" ht="15.75" thickBot="1">
      <c r="B1395" s="297" t="s">
        <v>0</v>
      </c>
      <c r="C1395" s="298"/>
      <c r="D1395" s="280" t="s">
        <v>1</v>
      </c>
      <c r="E1395" s="23" t="s">
        <v>2</v>
      </c>
      <c r="F1395" s="499" t="s">
        <v>3</v>
      </c>
      <c r="G1395" s="500"/>
      <c r="H1395" s="97" t="s">
        <v>4</v>
      </c>
      <c r="I1395" s="225" t="s">
        <v>103</v>
      </c>
      <c r="J1395" s="23" t="s">
        <v>5</v>
      </c>
      <c r="K1395" s="23" t="s">
        <v>6</v>
      </c>
    </row>
    <row r="1396" spans="2:11">
      <c r="B1396" s="592" t="s">
        <v>499</v>
      </c>
      <c r="C1396" s="507"/>
      <c r="D1396" s="236"/>
      <c r="E1396" s="236" t="s">
        <v>212</v>
      </c>
      <c r="F1396" s="635"/>
      <c r="G1396" s="635"/>
      <c r="H1396" s="165">
        <v>2018</v>
      </c>
      <c r="I1396" s="332">
        <v>1</v>
      </c>
      <c r="J1396" s="238">
        <v>0</v>
      </c>
      <c r="K1396" s="238">
        <v>60600</v>
      </c>
    </row>
    <row r="1397" spans="2:11">
      <c r="B1397" s="538" t="s">
        <v>503</v>
      </c>
      <c r="C1397" s="539"/>
      <c r="D1397" s="219" t="s">
        <v>8</v>
      </c>
      <c r="E1397" s="218" t="s">
        <v>587</v>
      </c>
      <c r="F1397" s="508" t="s">
        <v>7</v>
      </c>
      <c r="G1397" s="508"/>
      <c r="H1397" s="219">
        <v>2019</v>
      </c>
      <c r="I1397" s="357">
        <v>1</v>
      </c>
      <c r="J1397" s="121">
        <f t="shared" ref="J1397:K1399" si="22">J1396*6.32%+(J1396)</f>
        <v>0</v>
      </c>
      <c r="K1397" s="121">
        <f t="shared" si="22"/>
        <v>64429.919999999998</v>
      </c>
    </row>
    <row r="1398" spans="2:11">
      <c r="B1398" s="665"/>
      <c r="C1398" s="548"/>
      <c r="D1398" s="219"/>
      <c r="E1398" s="219" t="s">
        <v>500</v>
      </c>
      <c r="F1398" s="526"/>
      <c r="G1398" s="526"/>
      <c r="H1398" s="219">
        <v>2020</v>
      </c>
      <c r="I1398" s="357">
        <v>1</v>
      </c>
      <c r="J1398" s="121">
        <f t="shared" si="22"/>
        <v>0</v>
      </c>
      <c r="K1398" s="121">
        <f t="shared" si="22"/>
        <v>68501.890943999999</v>
      </c>
    </row>
    <row r="1399" spans="2:11" ht="15.75" thickBot="1">
      <c r="B1399" s="527"/>
      <c r="C1399" s="528"/>
      <c r="D1399" s="213"/>
      <c r="E1399" s="168"/>
      <c r="F1399" s="529"/>
      <c r="G1399" s="529"/>
      <c r="H1399" s="168">
        <v>2021</v>
      </c>
      <c r="I1399" s="356">
        <v>1</v>
      </c>
      <c r="J1399" s="122">
        <f t="shared" si="22"/>
        <v>0</v>
      </c>
      <c r="K1399" s="122">
        <f t="shared" si="22"/>
        <v>72831.210451660794</v>
      </c>
    </row>
    <row r="1400" spans="2:11" ht="15.75" thickBot="1">
      <c r="B1400" s="530"/>
      <c r="C1400" s="531"/>
      <c r="D1400" s="322"/>
      <c r="E1400" s="457"/>
      <c r="F1400" s="671"/>
      <c r="G1400" s="672"/>
      <c r="H1400" s="571" t="s">
        <v>9</v>
      </c>
      <c r="I1400" s="572"/>
      <c r="J1400" s="284">
        <f>SUM(J1396:J1399)</f>
        <v>0</v>
      </c>
      <c r="K1400" s="284">
        <f>SUM(K1396:K1399)</f>
        <v>266363.02139566082</v>
      </c>
    </row>
    <row r="1401" spans="2:11">
      <c r="B1401" s="51"/>
      <c r="C1401" s="51"/>
      <c r="D1401" s="10"/>
      <c r="E1401" s="11"/>
      <c r="F1401" s="11"/>
      <c r="G1401" s="11"/>
      <c r="H1401" s="17"/>
      <c r="I1401" s="17"/>
      <c r="J1401" s="30"/>
      <c r="K1401" s="13"/>
    </row>
    <row r="1402" spans="2:11" ht="15.75" thickBot="1">
      <c r="B1402" s="443"/>
      <c r="C1402" s="443"/>
      <c r="D1402" s="445"/>
      <c r="E1402" s="442"/>
      <c r="F1402" s="442"/>
      <c r="G1402" s="442"/>
      <c r="H1402" s="444"/>
      <c r="I1402" s="444"/>
      <c r="J1402" s="30"/>
      <c r="K1402" s="13"/>
    </row>
    <row r="1403" spans="2:11" ht="19.5" thickBot="1">
      <c r="B1403" s="644" t="s">
        <v>201</v>
      </c>
      <c r="C1403" s="645"/>
      <c r="D1403" s="645"/>
      <c r="E1403" s="645"/>
      <c r="F1403" s="645"/>
      <c r="G1403" s="645"/>
      <c r="H1403" s="645"/>
      <c r="I1403" s="75"/>
      <c r="J1403" s="75"/>
      <c r="K1403" s="76"/>
    </row>
    <row r="1404" spans="2:11" ht="15.75" thickBot="1">
      <c r="B1404" s="542" t="s">
        <v>588</v>
      </c>
      <c r="C1404" s="543"/>
      <c r="D1404" s="543"/>
      <c r="E1404" s="543"/>
      <c r="F1404" s="543"/>
      <c r="G1404" s="543"/>
      <c r="H1404" s="544"/>
      <c r="I1404" s="116" t="s">
        <v>540</v>
      </c>
      <c r="J1404" s="128">
        <f>K1420+K1427+J1443+J1450</f>
        <v>1406097.8637701632</v>
      </c>
      <c r="K1404" s="117"/>
    </row>
    <row r="1405" spans="2:11" ht="24" customHeight="1" thickBot="1">
      <c r="B1405" s="542" t="s">
        <v>754</v>
      </c>
      <c r="C1405" s="543"/>
      <c r="D1405" s="543"/>
      <c r="E1405" s="543"/>
      <c r="F1405" s="543"/>
      <c r="G1405" s="543"/>
      <c r="H1405" s="543"/>
      <c r="I1405" s="543"/>
      <c r="J1405" s="543"/>
      <c r="K1405" s="544"/>
    </row>
    <row r="1406" spans="2:11" ht="15.75" thickBot="1">
      <c r="B1406" s="545" t="s">
        <v>589</v>
      </c>
      <c r="C1406" s="546"/>
      <c r="D1406" s="546"/>
      <c r="E1406" s="546"/>
      <c r="F1406" s="546"/>
      <c r="G1406" s="546"/>
      <c r="H1406" s="546"/>
      <c r="I1406" s="542" t="s">
        <v>497</v>
      </c>
      <c r="J1406" s="543"/>
      <c r="K1406" s="544"/>
    </row>
    <row r="1407" spans="2:11" ht="15.75" thickBot="1">
      <c r="B1407" s="71" t="s">
        <v>94</v>
      </c>
      <c r="C1407" s="642" t="s">
        <v>95</v>
      </c>
      <c r="D1407" s="643"/>
      <c r="E1407" s="643"/>
      <c r="F1407" s="643"/>
      <c r="G1407" s="643"/>
      <c r="H1407" s="649"/>
      <c r="I1407" s="72" t="s">
        <v>97</v>
      </c>
      <c r="J1407" s="132" t="s">
        <v>98</v>
      </c>
      <c r="K1407" s="119" t="s">
        <v>99</v>
      </c>
    </row>
    <row r="1408" spans="2:11" ht="24.75" thickBot="1">
      <c r="B1408" s="71" t="s">
        <v>590</v>
      </c>
      <c r="C1408" s="555" t="s">
        <v>591</v>
      </c>
      <c r="D1408" s="556"/>
      <c r="E1408" s="556"/>
      <c r="F1408" s="556"/>
      <c r="G1408" s="556"/>
      <c r="H1408" s="557"/>
      <c r="I1408" s="173" t="s">
        <v>725</v>
      </c>
      <c r="J1408" s="416">
        <v>0.3</v>
      </c>
      <c r="K1408" s="417">
        <v>0.9</v>
      </c>
    </row>
    <row r="1409" spans="2:11" ht="26.25" customHeight="1" thickBot="1">
      <c r="B1409" s="71" t="s">
        <v>592</v>
      </c>
      <c r="C1409" s="555" t="s">
        <v>726</v>
      </c>
      <c r="D1409" s="556"/>
      <c r="E1409" s="556"/>
      <c r="F1409" s="556"/>
      <c r="G1409" s="556"/>
      <c r="H1409" s="557"/>
      <c r="I1409" s="173">
        <v>42947</v>
      </c>
      <c r="J1409" s="418">
        <v>0.51980000000000004</v>
      </c>
      <c r="K1409" s="417">
        <v>0.85</v>
      </c>
    </row>
    <row r="1410" spans="2:11" ht="18.75" customHeight="1" thickBot="1">
      <c r="B1410" s="71" t="s">
        <v>593</v>
      </c>
      <c r="C1410" s="555" t="s">
        <v>594</v>
      </c>
      <c r="D1410" s="556"/>
      <c r="E1410" s="556"/>
      <c r="F1410" s="556"/>
      <c r="G1410" s="556"/>
      <c r="H1410" s="557"/>
      <c r="I1410" s="174">
        <v>42735</v>
      </c>
      <c r="J1410" s="416">
        <v>0.6</v>
      </c>
      <c r="K1410" s="417">
        <v>1</v>
      </c>
    </row>
    <row r="1411" spans="2:11" ht="18" customHeight="1" thickBot="1">
      <c r="B1411" s="71" t="s">
        <v>603</v>
      </c>
      <c r="C1411" s="555" t="s">
        <v>604</v>
      </c>
      <c r="D1411" s="556"/>
      <c r="E1411" s="556"/>
      <c r="F1411" s="556"/>
      <c r="G1411" s="556"/>
      <c r="H1411" s="557"/>
      <c r="I1411" s="173">
        <v>42947</v>
      </c>
      <c r="J1411" s="416">
        <v>0.4</v>
      </c>
      <c r="K1411" s="417">
        <v>0.9</v>
      </c>
    </row>
    <row r="1412" spans="2:11" ht="15.75" customHeight="1" thickBot="1">
      <c r="B1412" s="2"/>
      <c r="C1412" s="5"/>
      <c r="D1412" s="5"/>
      <c r="E1412" s="5"/>
      <c r="F1412" s="5"/>
      <c r="G1412" s="5"/>
      <c r="H1412" s="5"/>
      <c r="I1412" s="33"/>
      <c r="J1412" s="5"/>
      <c r="K1412" s="5"/>
    </row>
    <row r="1413" spans="2:11" ht="16.5" thickBot="1">
      <c r="B1413" s="521" t="s">
        <v>346</v>
      </c>
      <c r="C1413" s="522"/>
      <c r="D1413" s="522"/>
      <c r="E1413" s="522"/>
      <c r="F1413" s="522"/>
      <c r="G1413" s="522"/>
      <c r="H1413" s="522"/>
      <c r="I1413" s="522"/>
      <c r="J1413" s="522"/>
      <c r="K1413" s="523"/>
    </row>
    <row r="1414" spans="2:11" ht="15.75" thickBot="1">
      <c r="B1414" s="499" t="s">
        <v>101</v>
      </c>
      <c r="C1414" s="646"/>
      <c r="D1414" s="646"/>
      <c r="E1414" s="646"/>
      <c r="F1414" s="646"/>
      <c r="G1414" s="646"/>
      <c r="H1414" s="646"/>
      <c r="I1414" s="646"/>
      <c r="J1414" s="646"/>
      <c r="K1414" s="500"/>
    </row>
    <row r="1415" spans="2:11" ht="15.75" thickBot="1">
      <c r="B1415" s="297" t="s">
        <v>0</v>
      </c>
      <c r="C1415" s="298"/>
      <c r="D1415" s="70" t="s">
        <v>1</v>
      </c>
      <c r="E1415" s="97" t="s">
        <v>2</v>
      </c>
      <c r="F1415" s="590" t="s">
        <v>3</v>
      </c>
      <c r="G1415" s="591"/>
      <c r="H1415" s="97" t="s">
        <v>4</v>
      </c>
      <c r="I1415" s="225" t="s">
        <v>103</v>
      </c>
      <c r="J1415" s="23" t="s">
        <v>5</v>
      </c>
      <c r="K1415" s="23" t="s">
        <v>6</v>
      </c>
    </row>
    <row r="1416" spans="2:11" ht="15.75" thickBot="1">
      <c r="B1416" s="592" t="s">
        <v>202</v>
      </c>
      <c r="C1416" s="507"/>
      <c r="D1416" s="165"/>
      <c r="E1416" s="165"/>
      <c r="F1416" s="507"/>
      <c r="G1416" s="507"/>
      <c r="H1416" s="165">
        <v>2018</v>
      </c>
      <c r="I1416" s="300">
        <v>0.8</v>
      </c>
      <c r="J1416" s="238">
        <v>0</v>
      </c>
      <c r="K1416" s="238">
        <v>151700</v>
      </c>
    </row>
    <row r="1417" spans="2:11" ht="15.75" thickBot="1">
      <c r="B1417" s="538" t="s">
        <v>463</v>
      </c>
      <c r="C1417" s="539"/>
      <c r="D1417" s="219" t="s">
        <v>8</v>
      </c>
      <c r="E1417" s="219" t="s">
        <v>203</v>
      </c>
      <c r="F1417" s="508" t="s">
        <v>7</v>
      </c>
      <c r="G1417" s="508"/>
      <c r="H1417" s="219">
        <v>2019</v>
      </c>
      <c r="I1417" s="300">
        <v>0.9</v>
      </c>
      <c r="J1417" s="121">
        <f t="shared" ref="J1417:K1419" si="23">J1416*6.32%+(J1416)</f>
        <v>0</v>
      </c>
      <c r="K1417" s="121">
        <f t="shared" si="23"/>
        <v>161287.44</v>
      </c>
    </row>
    <row r="1418" spans="2:11" ht="15.75" thickBot="1">
      <c r="B1418" s="568"/>
      <c r="C1418" s="526"/>
      <c r="D1418" s="219"/>
      <c r="E1418" s="219" t="s">
        <v>204</v>
      </c>
      <c r="F1418" s="526"/>
      <c r="G1418" s="526"/>
      <c r="H1418" s="219">
        <v>2020</v>
      </c>
      <c r="I1418" s="300">
        <v>1</v>
      </c>
      <c r="J1418" s="121">
        <f t="shared" si="23"/>
        <v>0</v>
      </c>
      <c r="K1418" s="121">
        <f t="shared" si="23"/>
        <v>171480.80620799999</v>
      </c>
    </row>
    <row r="1419" spans="2:11" ht="16.5" customHeight="1" thickBot="1">
      <c r="B1419" s="527"/>
      <c r="C1419" s="528"/>
      <c r="D1419" s="213"/>
      <c r="E1419" s="168"/>
      <c r="F1419" s="529"/>
      <c r="G1419" s="529"/>
      <c r="H1419" s="168">
        <v>2021</v>
      </c>
      <c r="I1419" s="300">
        <v>1</v>
      </c>
      <c r="J1419" s="122">
        <f t="shared" si="23"/>
        <v>0</v>
      </c>
      <c r="K1419" s="122">
        <f t="shared" si="23"/>
        <v>182318.39316034559</v>
      </c>
    </row>
    <row r="1420" spans="2:11" ht="15.75" thickBot="1">
      <c r="B1420" s="530"/>
      <c r="C1420" s="531"/>
      <c r="D1420" s="322"/>
      <c r="E1420" s="457"/>
      <c r="F1420" s="671"/>
      <c r="G1420" s="672"/>
      <c r="H1420" s="571" t="s">
        <v>9</v>
      </c>
      <c r="I1420" s="572"/>
      <c r="J1420" s="284">
        <f>SUM(J1416:J1419)</f>
        <v>0</v>
      </c>
      <c r="K1420" s="284">
        <f>SUM(K1416:K1419)</f>
        <v>666786.63936834561</v>
      </c>
    </row>
    <row r="1421" spans="2:11" ht="15.75" thickBot="1">
      <c r="B1421" s="230"/>
      <c r="C1421" s="230"/>
      <c r="D1421" s="229"/>
      <c r="E1421" s="218"/>
      <c r="F1421" s="229"/>
      <c r="G1421" s="229"/>
      <c r="H1421" s="12"/>
      <c r="I1421" s="12"/>
      <c r="J1421" s="216"/>
      <c r="K1421" s="101"/>
    </row>
    <row r="1422" spans="2:11" ht="15.75" thickBot="1">
      <c r="B1422" s="297" t="s">
        <v>0</v>
      </c>
      <c r="C1422" s="298"/>
      <c r="D1422" s="70" t="s">
        <v>1</v>
      </c>
      <c r="E1422" s="23" t="s">
        <v>2</v>
      </c>
      <c r="F1422" s="590" t="s">
        <v>3</v>
      </c>
      <c r="G1422" s="591"/>
      <c r="H1422" s="97" t="s">
        <v>4</v>
      </c>
      <c r="I1422" s="225" t="s">
        <v>103</v>
      </c>
      <c r="J1422" s="23" t="s">
        <v>5</v>
      </c>
      <c r="K1422" s="23" t="s">
        <v>6</v>
      </c>
    </row>
    <row r="1423" spans="2:11" ht="15.75" thickBot="1">
      <c r="B1423" s="592" t="s">
        <v>205</v>
      </c>
      <c r="C1423" s="507"/>
      <c r="D1423" s="165"/>
      <c r="E1423" s="236" t="s">
        <v>206</v>
      </c>
      <c r="F1423" s="507"/>
      <c r="G1423" s="507"/>
      <c r="H1423" s="165">
        <v>2018</v>
      </c>
      <c r="I1423" s="300">
        <v>1</v>
      </c>
      <c r="J1423" s="238">
        <v>0</v>
      </c>
      <c r="K1423" s="238">
        <v>10200</v>
      </c>
    </row>
    <row r="1424" spans="2:11" ht="15.75" thickBot="1">
      <c r="B1424" s="538" t="s">
        <v>464</v>
      </c>
      <c r="C1424" s="539"/>
      <c r="D1424" s="219" t="s">
        <v>8</v>
      </c>
      <c r="E1424" s="219" t="s">
        <v>207</v>
      </c>
      <c r="F1424" s="508" t="s">
        <v>7</v>
      </c>
      <c r="G1424" s="508"/>
      <c r="H1424" s="219">
        <v>2019</v>
      </c>
      <c r="I1424" s="300">
        <v>1</v>
      </c>
      <c r="J1424" s="121">
        <f t="shared" ref="J1424:K1426" si="24">J1423*6.32%+(J1423)</f>
        <v>0</v>
      </c>
      <c r="K1424" s="121">
        <f t="shared" si="24"/>
        <v>10844.64</v>
      </c>
    </row>
    <row r="1425" spans="1:11" ht="15.75" thickBot="1">
      <c r="B1425" s="568"/>
      <c r="C1425" s="526"/>
      <c r="D1425" s="219"/>
      <c r="E1425" s="219" t="s">
        <v>208</v>
      </c>
      <c r="F1425" s="526"/>
      <c r="G1425" s="526"/>
      <c r="H1425" s="219">
        <v>2020</v>
      </c>
      <c r="I1425" s="300">
        <v>1</v>
      </c>
      <c r="J1425" s="121">
        <f t="shared" si="24"/>
        <v>0</v>
      </c>
      <c r="K1425" s="121">
        <f t="shared" si="24"/>
        <v>11530.021247999999</v>
      </c>
    </row>
    <row r="1426" spans="1:11" ht="15" customHeight="1" thickBot="1">
      <c r="B1426" s="527"/>
      <c r="C1426" s="528"/>
      <c r="D1426" s="213"/>
      <c r="E1426" s="52"/>
      <c r="F1426" s="529"/>
      <c r="G1426" s="529"/>
      <c r="H1426" s="168">
        <v>2021</v>
      </c>
      <c r="I1426" s="300">
        <v>1</v>
      </c>
      <c r="J1426" s="122">
        <f t="shared" si="24"/>
        <v>0</v>
      </c>
      <c r="K1426" s="122">
        <f t="shared" si="24"/>
        <v>12258.718590873599</v>
      </c>
    </row>
    <row r="1427" spans="1:11" ht="15.75" thickBot="1">
      <c r="B1427" s="530"/>
      <c r="C1427" s="531"/>
      <c r="D1427" s="322"/>
      <c r="E1427" s="457"/>
      <c r="F1427" s="671"/>
      <c r="G1427" s="672"/>
      <c r="H1427" s="571" t="s">
        <v>9</v>
      </c>
      <c r="I1427" s="572"/>
      <c r="J1427" s="284">
        <f>SUM(J1423:J1426)</f>
        <v>0</v>
      </c>
      <c r="K1427" s="284">
        <f>SUM(K1423:K1426)</f>
        <v>44833.379838873596</v>
      </c>
    </row>
    <row r="1433" spans="1:11" ht="15.75" customHeight="1"/>
    <row r="1435" spans="1:11" ht="15.75" thickBot="1">
      <c r="B1435" s="51"/>
      <c r="C1435" s="51"/>
      <c r="D1435" s="10"/>
      <c r="E1435" s="11"/>
      <c r="F1435" s="11"/>
      <c r="G1435" s="11"/>
      <c r="H1435" s="17"/>
      <c r="I1435" s="17"/>
      <c r="J1435" s="30"/>
      <c r="K1435" s="13"/>
    </row>
    <row r="1436" spans="1:11" ht="16.5" thickBot="1">
      <c r="A1436" s="33"/>
      <c r="B1436" s="521" t="s">
        <v>347</v>
      </c>
      <c r="C1436" s="522"/>
      <c r="D1436" s="522"/>
      <c r="E1436" s="522"/>
      <c r="F1436" s="522"/>
      <c r="G1436" s="522"/>
      <c r="H1436" s="522"/>
      <c r="I1436" s="522"/>
      <c r="J1436" s="522"/>
      <c r="K1436" s="523"/>
    </row>
    <row r="1437" spans="1:11" ht="15.75" thickBot="1">
      <c r="A1437" s="33"/>
      <c r="B1437" s="514" t="s">
        <v>101</v>
      </c>
      <c r="C1437" s="515"/>
      <c r="D1437" s="515"/>
      <c r="E1437" s="515"/>
      <c r="F1437" s="515"/>
      <c r="G1437" s="515"/>
      <c r="H1437" s="515"/>
      <c r="I1437" s="515"/>
      <c r="J1437" s="515"/>
      <c r="K1437" s="516"/>
    </row>
    <row r="1438" spans="1:11" ht="15.75" thickBot="1">
      <c r="B1438" s="333" t="s">
        <v>0</v>
      </c>
      <c r="C1438" s="334"/>
      <c r="D1438" s="280" t="s">
        <v>1</v>
      </c>
      <c r="E1438" s="23" t="s">
        <v>2</v>
      </c>
      <c r="F1438" s="499" t="s">
        <v>3</v>
      </c>
      <c r="G1438" s="500"/>
      <c r="H1438" s="23" t="s">
        <v>4</v>
      </c>
      <c r="I1438" s="221" t="s">
        <v>103</v>
      </c>
      <c r="J1438" s="23" t="s">
        <v>5</v>
      </c>
      <c r="K1438" s="23" t="s">
        <v>6</v>
      </c>
    </row>
    <row r="1439" spans="1:11" ht="15.75" thickBot="1">
      <c r="B1439" s="373" t="s">
        <v>564</v>
      </c>
      <c r="C1439" s="374"/>
      <c r="D1439" s="375" t="s">
        <v>8</v>
      </c>
      <c r="E1439" s="375" t="s">
        <v>53</v>
      </c>
      <c r="F1439" s="716"/>
      <c r="G1439" s="717"/>
      <c r="H1439" s="376">
        <v>2018</v>
      </c>
      <c r="I1439" s="291" t="s">
        <v>122</v>
      </c>
      <c r="J1439" s="377">
        <v>128000</v>
      </c>
      <c r="K1439" s="378"/>
    </row>
    <row r="1440" spans="1:11" ht="15.75" thickBot="1">
      <c r="B1440" s="538" t="s">
        <v>465</v>
      </c>
      <c r="C1440" s="539"/>
      <c r="D1440" s="219"/>
      <c r="E1440" s="168" t="s">
        <v>209</v>
      </c>
      <c r="F1440" s="508" t="s">
        <v>10</v>
      </c>
      <c r="G1440" s="508"/>
      <c r="H1440" s="219">
        <v>2019</v>
      </c>
      <c r="I1440" s="291" t="s">
        <v>122</v>
      </c>
      <c r="J1440" s="121">
        <f>J1439*6.32%+(J1439)</f>
        <v>136089.60000000001</v>
      </c>
      <c r="K1440" s="38"/>
    </row>
    <row r="1441" spans="2:11" ht="15.75" thickBot="1">
      <c r="B1441" s="568"/>
      <c r="C1441" s="526"/>
      <c r="D1441" s="203"/>
      <c r="E1441" s="219" t="s">
        <v>28</v>
      </c>
      <c r="F1441" s="548"/>
      <c r="G1441" s="526"/>
      <c r="H1441" s="219">
        <v>2020</v>
      </c>
      <c r="I1441" s="291" t="s">
        <v>122</v>
      </c>
      <c r="J1441" s="121">
        <f>J1440*6.32%+(J1440)</f>
        <v>144690.46272000001</v>
      </c>
      <c r="K1441" s="38"/>
    </row>
    <row r="1442" spans="2:11" ht="16.5" customHeight="1" thickBot="1">
      <c r="B1442" s="527"/>
      <c r="C1442" s="528"/>
      <c r="D1442" s="213"/>
      <c r="E1442" s="56"/>
      <c r="F1442" s="529"/>
      <c r="G1442" s="529"/>
      <c r="H1442" s="168">
        <v>2021</v>
      </c>
      <c r="I1442" s="291" t="s">
        <v>122</v>
      </c>
      <c r="J1442" s="122">
        <f>J1441*6.32%+(J1441)</f>
        <v>153834.899963904</v>
      </c>
      <c r="K1442" s="42"/>
    </row>
    <row r="1443" spans="2:11" ht="15.75" thickBot="1">
      <c r="B1443" s="530"/>
      <c r="C1443" s="531"/>
      <c r="D1443" s="322"/>
      <c r="E1443" s="425"/>
      <c r="F1443" s="683"/>
      <c r="G1443" s="570"/>
      <c r="H1443" s="571" t="s">
        <v>9</v>
      </c>
      <c r="I1443" s="572"/>
      <c r="J1443" s="284">
        <f>SUM(J1439:J1442)</f>
        <v>562614.96268390398</v>
      </c>
      <c r="K1443" s="43"/>
    </row>
    <row r="1444" spans="2:11" ht="15.75" thickBot="1">
      <c r="B1444" s="52"/>
      <c r="C1444" s="52"/>
      <c r="D1444" s="52"/>
      <c r="E1444" s="52"/>
      <c r="F1444" s="52"/>
      <c r="G1444" s="52"/>
      <c r="H1444" s="52"/>
      <c r="I1444" s="52"/>
      <c r="J1444" s="52"/>
      <c r="K1444" s="52"/>
    </row>
    <row r="1445" spans="2:11" ht="14.25" customHeight="1" thickBot="1">
      <c r="B1445" s="297" t="s">
        <v>0</v>
      </c>
      <c r="C1445" s="298"/>
      <c r="D1445" s="70" t="s">
        <v>1</v>
      </c>
      <c r="E1445" s="97" t="s">
        <v>2</v>
      </c>
      <c r="F1445" s="499" t="s">
        <v>3</v>
      </c>
      <c r="G1445" s="500"/>
      <c r="H1445" s="97" t="s">
        <v>4</v>
      </c>
      <c r="I1445" s="225" t="s">
        <v>103</v>
      </c>
      <c r="J1445" s="97" t="s">
        <v>5</v>
      </c>
      <c r="K1445" s="97" t="s">
        <v>6</v>
      </c>
    </row>
    <row r="1446" spans="2:11" ht="15" customHeight="1" thickBot="1">
      <c r="B1446" s="207" t="s">
        <v>82</v>
      </c>
      <c r="C1446" s="208"/>
      <c r="D1446" s="165"/>
      <c r="E1446" s="165"/>
      <c r="F1446" s="536"/>
      <c r="G1446" s="537"/>
      <c r="H1446" s="165">
        <v>2018</v>
      </c>
      <c r="I1446" s="291" t="s">
        <v>122</v>
      </c>
      <c r="J1446" s="377">
        <v>30000</v>
      </c>
      <c r="K1446" s="37">
        <v>0</v>
      </c>
    </row>
    <row r="1447" spans="2:11" ht="15.75" thickBot="1">
      <c r="B1447" s="303" t="s">
        <v>502</v>
      </c>
      <c r="C1447" s="319"/>
      <c r="D1447" s="219" t="s">
        <v>8</v>
      </c>
      <c r="E1447" s="219" t="s">
        <v>214</v>
      </c>
      <c r="F1447" s="532" t="s">
        <v>10</v>
      </c>
      <c r="G1447" s="533"/>
      <c r="H1447" s="219">
        <v>2019</v>
      </c>
      <c r="I1447" s="291" t="s">
        <v>122</v>
      </c>
      <c r="J1447" s="121">
        <f>J1446*6.32%+(J1446)</f>
        <v>31896</v>
      </c>
      <c r="K1447" s="38"/>
    </row>
    <row r="1448" spans="2:11" ht="19.5" customHeight="1" thickBot="1">
      <c r="B1448" s="303"/>
      <c r="C1448" s="319"/>
      <c r="D1448" s="219"/>
      <c r="E1448" s="219" t="s">
        <v>28</v>
      </c>
      <c r="F1448" s="532"/>
      <c r="G1448" s="533"/>
      <c r="H1448" s="219">
        <v>2020</v>
      </c>
      <c r="I1448" s="291" t="s">
        <v>122</v>
      </c>
      <c r="J1448" s="121">
        <f>J1447*6.32%+(J1447)</f>
        <v>33911.8272</v>
      </c>
      <c r="K1448" s="38"/>
    </row>
    <row r="1449" spans="2:11" ht="15.75" customHeight="1" thickBot="1">
      <c r="B1449" s="209"/>
      <c r="C1449" s="210"/>
      <c r="D1449" s="213"/>
      <c r="E1449" s="168"/>
      <c r="F1449" s="534"/>
      <c r="G1449" s="535"/>
      <c r="H1449" s="168">
        <v>2021</v>
      </c>
      <c r="I1449" s="291" t="s">
        <v>122</v>
      </c>
      <c r="J1449" s="122">
        <f>J1448*6.32%+(J1448)</f>
        <v>36055.054679039997</v>
      </c>
      <c r="K1449" s="42"/>
    </row>
    <row r="1450" spans="2:11" ht="15.75" thickBot="1">
      <c r="B1450" s="499"/>
      <c r="C1450" s="500"/>
      <c r="D1450" s="461"/>
      <c r="E1450" s="457"/>
      <c r="F1450" s="498"/>
      <c r="G1450" s="498"/>
      <c r="H1450" s="499" t="s">
        <v>9</v>
      </c>
      <c r="I1450" s="500"/>
      <c r="J1450" s="284">
        <f>SUM(J1446:J1449)</f>
        <v>131862.88187903998</v>
      </c>
      <c r="K1450" s="43"/>
    </row>
    <row r="1451" spans="2:11" ht="24.75" customHeight="1"/>
    <row r="1452" spans="2:11" ht="15.75" customHeight="1">
      <c r="B1452" s="68"/>
      <c r="C1452" s="68"/>
      <c r="D1452" s="67"/>
      <c r="E1452" s="4"/>
      <c r="F1452" s="67"/>
      <c r="G1452" s="67"/>
      <c r="H1452" s="21"/>
      <c r="I1452" s="21"/>
      <c r="J1452" s="5"/>
      <c r="K1452" s="7"/>
    </row>
    <row r="1453" spans="2:11" ht="15.75" customHeight="1">
      <c r="B1453" s="68"/>
      <c r="C1453" s="68"/>
      <c r="D1453" s="67"/>
      <c r="E1453" s="4"/>
      <c r="F1453" s="67"/>
      <c r="G1453" s="67"/>
      <c r="H1453" s="21"/>
      <c r="I1453" s="21"/>
      <c r="J1453" s="5"/>
      <c r="K1453" s="7"/>
    </row>
    <row r="1454" spans="2:11" ht="15.75" customHeight="1">
      <c r="B1454" s="68"/>
      <c r="C1454" s="68"/>
      <c r="D1454" s="67"/>
      <c r="E1454" s="4"/>
      <c r="F1454" s="67"/>
      <c r="G1454" s="67"/>
      <c r="H1454" s="21"/>
      <c r="I1454" s="21"/>
      <c r="J1454" s="5"/>
      <c r="K1454" s="7"/>
    </row>
    <row r="1455" spans="2:11">
      <c r="B1455" s="68"/>
      <c r="C1455" s="68"/>
      <c r="D1455" s="67"/>
      <c r="E1455" s="4"/>
      <c r="F1455" s="67"/>
      <c r="G1455" s="67"/>
      <c r="H1455" s="21"/>
      <c r="I1455" s="21"/>
      <c r="J1455" s="5"/>
      <c r="K1455" s="7"/>
    </row>
    <row r="1456" spans="2:11">
      <c r="B1456" s="68"/>
      <c r="C1456" s="68"/>
      <c r="D1456" s="67"/>
      <c r="E1456" s="4"/>
      <c r="F1456" s="67"/>
      <c r="G1456" s="67"/>
      <c r="H1456" s="21"/>
      <c r="I1456" s="21"/>
      <c r="J1456" s="5"/>
      <c r="K1456" s="7"/>
    </row>
    <row r="1457" spans="2:11">
      <c r="B1457" s="68"/>
      <c r="C1457" s="68"/>
      <c r="D1457" s="67"/>
      <c r="E1457" s="4"/>
      <c r="F1457" s="67"/>
      <c r="G1457" s="67"/>
      <c r="H1457" s="21"/>
      <c r="I1457" s="21"/>
      <c r="J1457" s="5"/>
      <c r="K1457" s="7"/>
    </row>
    <row r="1458" spans="2:11">
      <c r="B1458" s="68"/>
      <c r="C1458" s="68"/>
      <c r="D1458" s="67"/>
      <c r="E1458" s="4"/>
      <c r="F1458" s="67"/>
      <c r="G1458" s="67"/>
      <c r="H1458" s="21"/>
      <c r="I1458" s="21"/>
      <c r="J1458" s="5"/>
      <c r="K1458" s="7"/>
    </row>
    <row r="1459" spans="2:11" ht="15.75" customHeight="1">
      <c r="B1459" s="68"/>
      <c r="C1459" s="68"/>
      <c r="D1459" s="67"/>
      <c r="E1459" s="4"/>
      <c r="F1459" s="67"/>
      <c r="G1459" s="67"/>
      <c r="H1459" s="21"/>
      <c r="I1459" s="21"/>
      <c r="J1459" s="5"/>
      <c r="K1459" s="7"/>
    </row>
    <row r="1460" spans="2:11">
      <c r="B1460" s="68"/>
      <c r="C1460" s="68"/>
      <c r="D1460" s="67"/>
      <c r="E1460" s="4"/>
      <c r="F1460" s="67"/>
      <c r="G1460" s="67"/>
      <c r="H1460" s="21"/>
      <c r="I1460" s="21"/>
      <c r="J1460" s="5"/>
      <c r="K1460" s="7"/>
    </row>
    <row r="1461" spans="2:11">
      <c r="B1461" s="68"/>
      <c r="C1461" s="68"/>
      <c r="D1461" s="67"/>
      <c r="E1461" s="4"/>
      <c r="F1461" s="67"/>
      <c r="G1461" s="67"/>
      <c r="H1461" s="21"/>
      <c r="I1461" s="21"/>
      <c r="J1461" s="5"/>
      <c r="K1461" s="7"/>
    </row>
    <row r="1462" spans="2:11">
      <c r="B1462" s="68"/>
      <c r="C1462" s="68"/>
      <c r="D1462" s="67"/>
      <c r="E1462" s="4"/>
      <c r="F1462" s="67"/>
      <c r="G1462" s="67"/>
      <c r="H1462" s="21"/>
      <c r="I1462" s="21"/>
      <c r="J1462" s="5"/>
      <c r="K1462" s="7"/>
    </row>
    <row r="1463" spans="2:11">
      <c r="B1463" s="68"/>
      <c r="C1463" s="68"/>
      <c r="D1463" s="67"/>
      <c r="E1463" s="4"/>
      <c r="F1463" s="67"/>
      <c r="G1463" s="67"/>
      <c r="H1463" s="21"/>
      <c r="I1463" s="21"/>
      <c r="J1463" s="5"/>
      <c r="K1463" s="7"/>
    </row>
    <row r="1464" spans="2:11">
      <c r="B1464" s="68"/>
      <c r="C1464" s="68"/>
      <c r="D1464" s="67"/>
      <c r="E1464" s="4"/>
      <c r="F1464" s="67"/>
      <c r="G1464" s="67"/>
      <c r="H1464" s="21"/>
      <c r="I1464" s="21"/>
      <c r="J1464" s="5"/>
      <c r="K1464" s="7"/>
    </row>
    <row r="1465" spans="2:11">
      <c r="B1465" s="68"/>
      <c r="C1465" s="68"/>
      <c r="D1465" s="67"/>
      <c r="E1465" s="4"/>
      <c r="F1465" s="67"/>
      <c r="G1465" s="67"/>
      <c r="H1465" s="21"/>
      <c r="I1465" s="21"/>
      <c r="J1465" s="5"/>
      <c r="K1465" s="7"/>
    </row>
    <row r="1466" spans="2:11">
      <c r="B1466" s="68"/>
      <c r="C1466" s="68"/>
      <c r="D1466" s="67"/>
      <c r="E1466" s="4"/>
      <c r="F1466" s="67"/>
      <c r="G1466" s="67"/>
      <c r="H1466" s="21"/>
      <c r="I1466" s="21"/>
      <c r="J1466" s="5"/>
      <c r="K1466" s="7"/>
    </row>
    <row r="1467" spans="2:11">
      <c r="B1467" s="68"/>
      <c r="C1467" s="68"/>
      <c r="D1467" s="67"/>
      <c r="E1467" s="4"/>
      <c r="F1467" s="67"/>
      <c r="G1467" s="67"/>
      <c r="H1467" s="21"/>
      <c r="I1467" s="21"/>
      <c r="J1467" s="5"/>
      <c r="K1467" s="7"/>
    </row>
    <row r="1468" spans="2:11">
      <c r="B1468" s="68"/>
      <c r="C1468" s="68"/>
      <c r="D1468" s="67"/>
      <c r="E1468" s="4"/>
      <c r="F1468" s="67"/>
      <c r="G1468" s="67"/>
      <c r="H1468" s="21"/>
      <c r="I1468" s="21"/>
      <c r="J1468" s="5"/>
      <c r="K1468" s="7"/>
    </row>
    <row r="1469" spans="2:11">
      <c r="B1469" s="68"/>
      <c r="C1469" s="68"/>
      <c r="D1469" s="67"/>
      <c r="E1469" s="4"/>
      <c r="F1469" s="67"/>
      <c r="G1469" s="67"/>
      <c r="H1469" s="21"/>
      <c r="I1469" s="21"/>
      <c r="J1469" s="5"/>
      <c r="K1469" s="7"/>
    </row>
    <row r="1470" spans="2:11" ht="15.75" thickBot="1">
      <c r="B1470" s="68"/>
      <c r="C1470" s="68"/>
      <c r="D1470" s="67"/>
      <c r="E1470" s="4"/>
      <c r="F1470" s="67"/>
      <c r="G1470" s="67"/>
      <c r="H1470" s="21"/>
      <c r="I1470" s="21"/>
      <c r="J1470" s="5"/>
      <c r="K1470" s="7"/>
    </row>
    <row r="1471" spans="2:11" ht="19.5" thickBot="1">
      <c r="B1471" s="644" t="s">
        <v>210</v>
      </c>
      <c r="C1471" s="645"/>
      <c r="D1471" s="645"/>
      <c r="E1471" s="645"/>
      <c r="F1471" s="645"/>
      <c r="G1471" s="645"/>
      <c r="H1471" s="645"/>
      <c r="I1471" s="75"/>
      <c r="J1471" s="75"/>
      <c r="K1471" s="76"/>
    </row>
    <row r="1472" spans="2:11" ht="15.75" thickBot="1">
      <c r="B1472" s="650" t="s">
        <v>275</v>
      </c>
      <c r="C1472" s="580"/>
      <c r="D1472" s="580"/>
      <c r="E1472" s="580"/>
      <c r="F1472" s="580"/>
      <c r="G1472" s="579"/>
      <c r="H1472" s="580"/>
      <c r="I1472" s="116" t="s">
        <v>540</v>
      </c>
      <c r="J1472" s="128">
        <f>K1488+K1496</f>
        <v>1542707.8093968488</v>
      </c>
      <c r="K1472" s="117"/>
    </row>
    <row r="1473" spans="2:11" ht="27" customHeight="1" thickBot="1">
      <c r="B1473" s="542" t="s">
        <v>755</v>
      </c>
      <c r="C1473" s="543"/>
      <c r="D1473" s="543"/>
      <c r="E1473" s="543"/>
      <c r="F1473" s="543"/>
      <c r="G1473" s="543"/>
      <c r="H1473" s="543"/>
      <c r="I1473" s="543"/>
      <c r="J1473" s="543"/>
      <c r="K1473" s="544"/>
    </row>
    <row r="1474" spans="2:11" ht="15.75" thickBot="1">
      <c r="B1474" s="545" t="s">
        <v>595</v>
      </c>
      <c r="C1474" s="546"/>
      <c r="D1474" s="546"/>
      <c r="E1474" s="546"/>
      <c r="F1474" s="546"/>
      <c r="G1474" s="546"/>
      <c r="H1474" s="546"/>
      <c r="I1474" s="542" t="s">
        <v>497</v>
      </c>
      <c r="J1474" s="543"/>
      <c r="K1474" s="544"/>
    </row>
    <row r="1475" spans="2:11" ht="15.75" thickBot="1">
      <c r="B1475" s="71" t="s">
        <v>94</v>
      </c>
      <c r="C1475" s="642" t="s">
        <v>95</v>
      </c>
      <c r="D1475" s="643"/>
      <c r="E1475" s="643"/>
      <c r="F1475" s="643"/>
      <c r="G1475" s="643"/>
      <c r="H1475" s="649"/>
      <c r="I1475" s="72" t="s">
        <v>97</v>
      </c>
      <c r="J1475" s="132" t="s">
        <v>98</v>
      </c>
      <c r="K1475" s="119" t="s">
        <v>99</v>
      </c>
    </row>
    <row r="1476" spans="2:11" ht="27.75" customHeight="1" thickBot="1">
      <c r="B1476" s="71" t="s">
        <v>596</v>
      </c>
      <c r="C1476" s="555" t="s">
        <v>727</v>
      </c>
      <c r="D1476" s="556"/>
      <c r="E1476" s="556"/>
      <c r="F1476" s="556"/>
      <c r="G1476" s="556"/>
      <c r="H1476" s="557"/>
      <c r="I1476" s="173">
        <v>42735</v>
      </c>
      <c r="J1476" s="416">
        <v>0.15</v>
      </c>
      <c r="K1476" s="417">
        <v>0.6</v>
      </c>
    </row>
    <row r="1477" spans="2:11" ht="25.5" customHeight="1" thickBot="1">
      <c r="B1477" s="71" t="s">
        <v>597</v>
      </c>
      <c r="C1477" s="555" t="s">
        <v>728</v>
      </c>
      <c r="D1477" s="556"/>
      <c r="E1477" s="556"/>
      <c r="F1477" s="556"/>
      <c r="G1477" s="556"/>
      <c r="H1477" s="557"/>
      <c r="I1477" s="173">
        <v>42735</v>
      </c>
      <c r="J1477" s="418">
        <v>9.7199999999999995E-2</v>
      </c>
      <c r="K1477" s="417">
        <v>0.6</v>
      </c>
    </row>
    <row r="1478" spans="2:11" ht="15.75" customHeight="1" thickBot="1">
      <c r="B1478" s="71" t="s">
        <v>598</v>
      </c>
      <c r="C1478" s="555" t="s">
        <v>599</v>
      </c>
      <c r="D1478" s="556"/>
      <c r="E1478" s="556"/>
      <c r="F1478" s="556"/>
      <c r="G1478" s="556"/>
      <c r="H1478" s="557"/>
      <c r="I1478" s="174" t="s">
        <v>725</v>
      </c>
      <c r="J1478" s="416">
        <v>0.4</v>
      </c>
      <c r="K1478" s="417">
        <v>0.8</v>
      </c>
    </row>
    <row r="1479" spans="2:11" ht="14.25" customHeight="1" thickBot="1">
      <c r="B1479" s="171" t="s">
        <v>600</v>
      </c>
      <c r="C1479" s="581" t="s">
        <v>601</v>
      </c>
      <c r="D1479" s="556"/>
      <c r="E1479" s="556"/>
      <c r="F1479" s="556"/>
      <c r="G1479" s="556"/>
      <c r="H1479" s="557"/>
      <c r="I1479" s="173" t="s">
        <v>725</v>
      </c>
      <c r="J1479" s="416">
        <v>0.1</v>
      </c>
      <c r="K1479" s="417">
        <v>0.9</v>
      </c>
    </row>
    <row r="1480" spans="2:11" ht="15.75" customHeight="1" thickBot="1">
      <c r="B1480" s="2"/>
      <c r="C1480" s="5"/>
      <c r="D1480" s="5"/>
      <c r="E1480" s="5"/>
      <c r="F1480" s="5"/>
      <c r="G1480" s="5"/>
      <c r="H1480" s="5"/>
      <c r="I1480" s="33"/>
      <c r="J1480" s="5"/>
      <c r="K1480" s="5"/>
    </row>
    <row r="1481" spans="2:11" ht="15.75" customHeight="1" thickBot="1">
      <c r="B1481" s="521" t="s">
        <v>346</v>
      </c>
      <c r="C1481" s="522"/>
      <c r="D1481" s="522"/>
      <c r="E1481" s="522"/>
      <c r="F1481" s="522"/>
      <c r="G1481" s="522"/>
      <c r="H1481" s="522"/>
      <c r="I1481" s="522"/>
      <c r="J1481" s="522"/>
      <c r="K1481" s="523"/>
    </row>
    <row r="1482" spans="2:11" ht="26.25" customHeight="1" thickBot="1">
      <c r="B1482" s="499" t="s">
        <v>101</v>
      </c>
      <c r="C1482" s="646"/>
      <c r="D1482" s="646"/>
      <c r="E1482" s="646"/>
      <c r="F1482" s="646"/>
      <c r="G1482" s="646"/>
      <c r="H1482" s="646"/>
      <c r="I1482" s="646"/>
      <c r="J1482" s="646"/>
      <c r="K1482" s="500"/>
    </row>
    <row r="1483" spans="2:11" ht="19.5" customHeight="1" thickBot="1">
      <c r="B1483" s="297" t="s">
        <v>0</v>
      </c>
      <c r="C1483" s="298"/>
      <c r="D1483" s="70" t="s">
        <v>1</v>
      </c>
      <c r="E1483" s="97" t="s">
        <v>2</v>
      </c>
      <c r="F1483" s="590" t="s">
        <v>3</v>
      </c>
      <c r="G1483" s="591"/>
      <c r="H1483" s="97" t="s">
        <v>4</v>
      </c>
      <c r="I1483" s="225" t="s">
        <v>103</v>
      </c>
      <c r="J1483" s="97" t="s">
        <v>5</v>
      </c>
      <c r="K1483" s="97" t="s">
        <v>6</v>
      </c>
    </row>
    <row r="1484" spans="2:11" ht="15.75" customHeight="1" thickBot="1">
      <c r="B1484" s="592" t="s">
        <v>211</v>
      </c>
      <c r="C1484" s="507"/>
      <c r="D1484" s="165"/>
      <c r="E1484" s="165"/>
      <c r="F1484" s="507"/>
      <c r="G1484" s="507"/>
      <c r="H1484" s="165">
        <v>2018</v>
      </c>
      <c r="I1484" s="300">
        <v>0.7</v>
      </c>
      <c r="J1484" s="377">
        <v>0</v>
      </c>
      <c r="K1484" s="377">
        <v>345980</v>
      </c>
    </row>
    <row r="1485" spans="2:11" ht="16.5" customHeight="1" thickBot="1">
      <c r="B1485" s="538" t="s">
        <v>466</v>
      </c>
      <c r="C1485" s="539"/>
      <c r="D1485" s="219" t="s">
        <v>8</v>
      </c>
      <c r="E1485" s="219" t="s">
        <v>602</v>
      </c>
      <c r="F1485" s="508" t="s">
        <v>7</v>
      </c>
      <c r="G1485" s="508"/>
      <c r="H1485" s="219">
        <v>2019</v>
      </c>
      <c r="I1485" s="300">
        <v>0.8</v>
      </c>
      <c r="J1485" s="121">
        <f t="shared" ref="J1485:K1487" si="25">J1484*6.32%+(J1484)</f>
        <v>0</v>
      </c>
      <c r="K1485" s="121">
        <f t="shared" si="25"/>
        <v>367845.93599999999</v>
      </c>
    </row>
    <row r="1486" spans="2:11" ht="15.75" thickBot="1">
      <c r="B1486" s="568"/>
      <c r="C1486" s="526"/>
      <c r="D1486" s="219"/>
      <c r="E1486" s="219" t="s">
        <v>198</v>
      </c>
      <c r="F1486" s="526"/>
      <c r="G1486" s="526"/>
      <c r="H1486" s="219">
        <v>2020</v>
      </c>
      <c r="I1486" s="300">
        <v>0.9</v>
      </c>
      <c r="J1486" s="121">
        <f t="shared" si="25"/>
        <v>0</v>
      </c>
      <c r="K1486" s="121">
        <f t="shared" si="25"/>
        <v>391093.79915520002</v>
      </c>
    </row>
    <row r="1487" spans="2:11" ht="16.5" customHeight="1" thickBot="1">
      <c r="B1487" s="527"/>
      <c r="C1487" s="528"/>
      <c r="D1487" s="213"/>
      <c r="E1487" s="168"/>
      <c r="F1487" s="529"/>
      <c r="G1487" s="529"/>
      <c r="H1487" s="168">
        <v>2021</v>
      </c>
      <c r="I1487" s="300">
        <v>1</v>
      </c>
      <c r="J1487" s="122">
        <f t="shared" si="25"/>
        <v>0</v>
      </c>
      <c r="K1487" s="122">
        <f t="shared" si="25"/>
        <v>415810.92726180865</v>
      </c>
    </row>
    <row r="1488" spans="2:11" ht="15.75" thickBot="1">
      <c r="B1488" s="530"/>
      <c r="C1488" s="531"/>
      <c r="D1488" s="461"/>
      <c r="E1488" s="457"/>
      <c r="F1488" s="569"/>
      <c r="G1488" s="570"/>
      <c r="H1488" s="571" t="s">
        <v>9</v>
      </c>
      <c r="I1488" s="572"/>
      <c r="J1488" s="284">
        <f>SUM(J1484:J1487)</f>
        <v>0</v>
      </c>
      <c r="K1488" s="284">
        <f>SUM(K1484:K1487)</f>
        <v>1520730.6624170088</v>
      </c>
    </row>
    <row r="1489" spans="2:11" ht="15.75" thickBot="1">
      <c r="B1489" s="217"/>
      <c r="C1489" s="217"/>
      <c r="D1489" s="229"/>
      <c r="E1489" s="218"/>
      <c r="F1489" s="218"/>
      <c r="G1489" s="218"/>
      <c r="H1489" s="216"/>
      <c r="I1489" s="216"/>
      <c r="J1489" s="30"/>
      <c r="K1489" s="13"/>
    </row>
    <row r="1490" spans="2:11" ht="15.75" thickBot="1">
      <c r="B1490" s="499" t="s">
        <v>101</v>
      </c>
      <c r="C1490" s="646"/>
      <c r="D1490" s="646"/>
      <c r="E1490" s="646"/>
      <c r="F1490" s="646"/>
      <c r="G1490" s="646"/>
      <c r="H1490" s="646"/>
      <c r="I1490" s="646"/>
      <c r="J1490" s="646"/>
      <c r="K1490" s="500"/>
    </row>
    <row r="1491" spans="2:11" ht="15.75" thickBot="1">
      <c r="B1491" s="297" t="s">
        <v>0</v>
      </c>
      <c r="C1491" s="298"/>
      <c r="D1491" s="70" t="s">
        <v>1</v>
      </c>
      <c r="E1491" s="97" t="s">
        <v>2</v>
      </c>
      <c r="F1491" s="590" t="s">
        <v>3</v>
      </c>
      <c r="G1491" s="591"/>
      <c r="H1491" s="97" t="s">
        <v>4</v>
      </c>
      <c r="I1491" s="225" t="s">
        <v>103</v>
      </c>
      <c r="J1491" s="97" t="s">
        <v>5</v>
      </c>
      <c r="K1491" s="97" t="s">
        <v>6</v>
      </c>
    </row>
    <row r="1492" spans="2:11">
      <c r="B1492" s="592" t="s">
        <v>237</v>
      </c>
      <c r="C1492" s="507"/>
      <c r="D1492" s="165"/>
      <c r="E1492" s="165"/>
      <c r="F1492" s="507"/>
      <c r="G1492" s="507"/>
      <c r="H1492" s="165">
        <v>2018</v>
      </c>
      <c r="I1492" s="245" t="s">
        <v>527</v>
      </c>
      <c r="J1492" s="377">
        <v>0</v>
      </c>
      <c r="K1492" s="377">
        <v>5000</v>
      </c>
    </row>
    <row r="1493" spans="2:11">
      <c r="B1493" s="538" t="s">
        <v>501</v>
      </c>
      <c r="C1493" s="539"/>
      <c r="D1493" s="219" t="s">
        <v>11</v>
      </c>
      <c r="E1493" s="219" t="s">
        <v>76</v>
      </c>
      <c r="F1493" s="508" t="s">
        <v>10</v>
      </c>
      <c r="G1493" s="508"/>
      <c r="H1493" s="219">
        <v>2019</v>
      </c>
      <c r="I1493" s="379" t="s">
        <v>527</v>
      </c>
      <c r="J1493" s="121">
        <f t="shared" ref="J1493:K1495" si="26">J1492*6.32%+(J1492)</f>
        <v>0</v>
      </c>
      <c r="K1493" s="121">
        <f t="shared" si="26"/>
        <v>5316</v>
      </c>
    </row>
    <row r="1494" spans="2:11">
      <c r="B1494" s="568"/>
      <c r="C1494" s="526"/>
      <c r="D1494" s="219"/>
      <c r="E1494" s="219" t="s">
        <v>75</v>
      </c>
      <c r="F1494" s="526"/>
      <c r="G1494" s="526"/>
      <c r="H1494" s="219">
        <v>2020</v>
      </c>
      <c r="I1494" s="274" t="s">
        <v>122</v>
      </c>
      <c r="J1494" s="121">
        <f t="shared" si="26"/>
        <v>0</v>
      </c>
      <c r="K1494" s="121">
        <f t="shared" si="26"/>
        <v>5651.9712</v>
      </c>
    </row>
    <row r="1495" spans="2:11" ht="15.75" thickBot="1">
      <c r="B1495" s="527"/>
      <c r="C1495" s="528"/>
      <c r="D1495" s="213"/>
      <c r="E1495" s="168"/>
      <c r="F1495" s="529"/>
      <c r="G1495" s="529"/>
      <c r="H1495" s="168">
        <v>2021</v>
      </c>
      <c r="I1495" s="168" t="s">
        <v>527</v>
      </c>
      <c r="J1495" s="122">
        <f t="shared" si="26"/>
        <v>0</v>
      </c>
      <c r="K1495" s="122">
        <f t="shared" si="26"/>
        <v>6009.1757798400004</v>
      </c>
    </row>
    <row r="1496" spans="2:11" ht="15.75" thickBot="1">
      <c r="B1496" s="530"/>
      <c r="C1496" s="531"/>
      <c r="D1496" s="461"/>
      <c r="E1496" s="457"/>
      <c r="F1496" s="569"/>
      <c r="G1496" s="570"/>
      <c r="H1496" s="571" t="s">
        <v>9</v>
      </c>
      <c r="I1496" s="572"/>
      <c r="J1496" s="284">
        <f>SUM(J1492:J1495)</f>
        <v>0</v>
      </c>
      <c r="K1496" s="284">
        <f>SUM(K1492:K1495)</f>
        <v>21977.146979839999</v>
      </c>
    </row>
    <row r="1497" spans="2:11">
      <c r="B1497" s="68"/>
      <c r="C1497" s="68"/>
      <c r="D1497" s="4"/>
      <c r="E1497" s="4"/>
      <c r="F1497" s="67"/>
      <c r="G1497" s="67"/>
      <c r="H1497" s="67"/>
      <c r="I1497" s="67"/>
      <c r="J1497" s="19"/>
      <c r="K1497" s="53"/>
    </row>
    <row r="1498" spans="2:11">
      <c r="B1498" s="68"/>
      <c r="C1498" s="68"/>
      <c r="D1498" s="4"/>
      <c r="E1498" s="4"/>
      <c r="F1498" s="67"/>
      <c r="G1498" s="67"/>
      <c r="H1498" s="67"/>
      <c r="I1498" s="67"/>
      <c r="J1498" s="19"/>
      <c r="K1498" s="53"/>
    </row>
    <row r="1499" spans="2:11">
      <c r="B1499" s="68"/>
      <c r="C1499" s="68"/>
      <c r="D1499" s="4"/>
      <c r="E1499" s="4"/>
      <c r="F1499" s="67"/>
      <c r="G1499" s="67"/>
      <c r="H1499" s="67"/>
      <c r="I1499" s="67"/>
      <c r="J1499" s="19"/>
      <c r="K1499" s="53"/>
    </row>
    <row r="1500" spans="2:11">
      <c r="B1500" s="68"/>
      <c r="C1500" s="68"/>
      <c r="D1500" s="4"/>
      <c r="E1500" s="4"/>
      <c r="F1500" s="67"/>
      <c r="G1500" s="67"/>
      <c r="H1500" s="67"/>
      <c r="I1500" s="67"/>
      <c r="J1500" s="19"/>
      <c r="K1500" s="53"/>
    </row>
    <row r="1501" spans="2:11">
      <c r="B1501" s="68"/>
      <c r="C1501" s="68"/>
      <c r="D1501" s="4"/>
      <c r="E1501" s="4"/>
      <c r="F1501" s="67"/>
      <c r="G1501" s="67"/>
      <c r="H1501" s="67"/>
      <c r="I1501" s="67"/>
      <c r="J1501" s="19"/>
      <c r="K1501" s="53"/>
    </row>
    <row r="1502" spans="2:11" ht="15.75" thickBot="1">
      <c r="B1502" s="68"/>
      <c r="C1502" s="68"/>
      <c r="D1502" s="4"/>
      <c r="E1502" s="4"/>
      <c r="F1502" s="67"/>
      <c r="G1502" s="67"/>
      <c r="H1502" s="67"/>
      <c r="I1502" s="67"/>
      <c r="J1502" s="19"/>
      <c r="K1502" s="53"/>
    </row>
    <row r="1503" spans="2:11" ht="19.5" thickBot="1">
      <c r="B1503" s="644" t="s">
        <v>213</v>
      </c>
      <c r="C1503" s="645"/>
      <c r="D1503" s="645"/>
      <c r="E1503" s="645"/>
      <c r="F1503" s="645"/>
      <c r="G1503" s="645"/>
      <c r="H1503" s="645"/>
      <c r="I1503" s="75"/>
      <c r="J1503" s="75"/>
      <c r="K1503" s="76"/>
    </row>
    <row r="1504" spans="2:11" ht="15.75" thickBot="1">
      <c r="B1504" s="650" t="s">
        <v>617</v>
      </c>
      <c r="C1504" s="580"/>
      <c r="D1504" s="580"/>
      <c r="E1504" s="580"/>
      <c r="F1504" s="580"/>
      <c r="G1504" s="579"/>
      <c r="H1504" s="580"/>
      <c r="I1504" s="116" t="s">
        <v>540</v>
      </c>
      <c r="J1504" s="128">
        <f>K1517</f>
        <v>175817.17583872</v>
      </c>
      <c r="K1504" s="117"/>
    </row>
    <row r="1505" spans="2:11" ht="15.75" thickBot="1">
      <c r="B1505" s="542" t="s">
        <v>756</v>
      </c>
      <c r="C1505" s="543"/>
      <c r="D1505" s="543"/>
      <c r="E1505" s="543"/>
      <c r="F1505" s="543"/>
      <c r="G1505" s="543"/>
      <c r="H1505" s="543"/>
      <c r="I1505" s="543"/>
      <c r="J1505" s="543"/>
      <c r="K1505" s="544"/>
    </row>
    <row r="1506" spans="2:11" ht="15.75" thickBot="1">
      <c r="B1506" s="545" t="s">
        <v>618</v>
      </c>
      <c r="C1506" s="546"/>
      <c r="D1506" s="546"/>
      <c r="E1506" s="546"/>
      <c r="F1506" s="546"/>
      <c r="G1506" s="546"/>
      <c r="H1506" s="546"/>
      <c r="I1506" s="542" t="s">
        <v>497</v>
      </c>
      <c r="J1506" s="543"/>
      <c r="K1506" s="544"/>
    </row>
    <row r="1507" spans="2:11" ht="15.75" thickBot="1">
      <c r="B1507" s="71" t="s">
        <v>94</v>
      </c>
      <c r="C1507" s="642" t="s">
        <v>95</v>
      </c>
      <c r="D1507" s="643"/>
      <c r="E1507" s="643"/>
      <c r="F1507" s="643"/>
      <c r="G1507" s="643"/>
      <c r="H1507" s="649"/>
      <c r="I1507" s="72" t="s">
        <v>97</v>
      </c>
      <c r="J1507" s="118" t="s">
        <v>98</v>
      </c>
      <c r="K1507" s="119" t="s">
        <v>99</v>
      </c>
    </row>
    <row r="1508" spans="2:11" ht="15.75" thickBot="1">
      <c r="B1508" s="171" t="s">
        <v>619</v>
      </c>
      <c r="C1508" s="581" t="s">
        <v>666</v>
      </c>
      <c r="D1508" s="556"/>
      <c r="E1508" s="556"/>
      <c r="F1508" s="556"/>
      <c r="G1508" s="556"/>
      <c r="H1508" s="557"/>
      <c r="I1508" s="129">
        <v>42735</v>
      </c>
      <c r="J1508" s="151">
        <v>0.3</v>
      </c>
      <c r="K1508" s="152">
        <v>0.5</v>
      </c>
    </row>
    <row r="1509" spans="2:11" ht="19.5" customHeight="1" thickBot="1">
      <c r="B1509" s="68"/>
      <c r="C1509" s="5"/>
      <c r="D1509" s="5"/>
      <c r="E1509" s="5"/>
      <c r="F1509" s="5"/>
      <c r="G1509" s="5"/>
      <c r="H1509" s="5"/>
      <c r="I1509" s="33"/>
      <c r="J1509" s="5"/>
      <c r="K1509" s="5"/>
    </row>
    <row r="1510" spans="2:11" ht="19.5" customHeight="1" thickBot="1">
      <c r="B1510" s="521" t="s">
        <v>348</v>
      </c>
      <c r="C1510" s="522"/>
      <c r="D1510" s="522"/>
      <c r="E1510" s="522"/>
      <c r="F1510" s="522"/>
      <c r="G1510" s="522"/>
      <c r="H1510" s="522"/>
      <c r="I1510" s="522"/>
      <c r="J1510" s="522"/>
      <c r="K1510" s="523"/>
    </row>
    <row r="1511" spans="2:11" ht="14.25" customHeight="1" thickBot="1">
      <c r="B1511" s="514" t="s">
        <v>101</v>
      </c>
      <c r="C1511" s="515"/>
      <c r="D1511" s="515"/>
      <c r="E1511" s="515"/>
      <c r="F1511" s="515"/>
      <c r="G1511" s="515"/>
      <c r="H1511" s="515"/>
      <c r="I1511" s="515"/>
      <c r="J1511" s="515"/>
      <c r="K1511" s="516"/>
    </row>
    <row r="1512" spans="2:11" ht="19.5" customHeight="1" thickBot="1">
      <c r="B1512" s="297" t="s">
        <v>0</v>
      </c>
      <c r="C1512" s="298"/>
      <c r="D1512" s="70" t="s">
        <v>1</v>
      </c>
      <c r="E1512" s="97" t="s">
        <v>2</v>
      </c>
      <c r="F1512" s="499" t="s">
        <v>3</v>
      </c>
      <c r="G1512" s="500"/>
      <c r="H1512" s="97" t="s">
        <v>4</v>
      </c>
      <c r="I1512" s="225" t="s">
        <v>103</v>
      </c>
      <c r="J1512" s="97" t="s">
        <v>5</v>
      </c>
      <c r="K1512" s="97" t="s">
        <v>6</v>
      </c>
    </row>
    <row r="1513" spans="2:11" ht="24" customHeight="1">
      <c r="B1513" s="519" t="s">
        <v>565</v>
      </c>
      <c r="C1513" s="520"/>
      <c r="D1513" s="165"/>
      <c r="E1513" s="165"/>
      <c r="F1513" s="536"/>
      <c r="G1513" s="537"/>
      <c r="H1513" s="165">
        <v>2018</v>
      </c>
      <c r="I1513" s="360" t="s">
        <v>122</v>
      </c>
      <c r="J1513" s="377">
        <v>0</v>
      </c>
      <c r="K1513" s="377">
        <v>40000</v>
      </c>
    </row>
    <row r="1514" spans="2:11" ht="19.5" customHeight="1">
      <c r="B1514" s="524" t="s">
        <v>467</v>
      </c>
      <c r="C1514" s="525"/>
      <c r="D1514" s="219" t="s">
        <v>8</v>
      </c>
      <c r="E1514" s="219" t="s">
        <v>83</v>
      </c>
      <c r="F1514" s="532" t="s">
        <v>13</v>
      </c>
      <c r="G1514" s="533"/>
      <c r="H1514" s="219">
        <v>2019</v>
      </c>
      <c r="I1514" s="247" t="s">
        <v>122</v>
      </c>
      <c r="J1514" s="121">
        <f t="shared" ref="J1514:K1516" si="27">J1513*6.32%+(J1513)</f>
        <v>0</v>
      </c>
      <c r="K1514" s="121">
        <f t="shared" si="27"/>
        <v>42528</v>
      </c>
    </row>
    <row r="1515" spans="2:11">
      <c r="B1515" s="361"/>
      <c r="C1515" s="362"/>
      <c r="D1515" s="219"/>
      <c r="E1515" s="219" t="s">
        <v>84</v>
      </c>
      <c r="F1515" s="532"/>
      <c r="G1515" s="533"/>
      <c r="H1515" s="219">
        <v>2020</v>
      </c>
      <c r="I1515" s="247" t="s">
        <v>122</v>
      </c>
      <c r="J1515" s="121">
        <f t="shared" si="27"/>
        <v>0</v>
      </c>
      <c r="K1515" s="121">
        <f t="shared" si="27"/>
        <v>45215.7696</v>
      </c>
    </row>
    <row r="1516" spans="2:11" ht="19.5" customHeight="1" thickBot="1">
      <c r="B1516" s="724"/>
      <c r="C1516" s="535"/>
      <c r="D1516" s="213"/>
      <c r="E1516" s="168"/>
      <c r="F1516" s="534"/>
      <c r="G1516" s="535"/>
      <c r="H1516" s="168">
        <v>2021</v>
      </c>
      <c r="I1516" s="495" t="s">
        <v>122</v>
      </c>
      <c r="J1516" s="122">
        <f t="shared" si="27"/>
        <v>0</v>
      </c>
      <c r="K1516" s="122">
        <f t="shared" si="27"/>
        <v>48073.406238720003</v>
      </c>
    </row>
    <row r="1517" spans="2:11" ht="15.75" customHeight="1" thickBot="1">
      <c r="B1517" s="499"/>
      <c r="C1517" s="500"/>
      <c r="D1517" s="461"/>
      <c r="E1517" s="457"/>
      <c r="F1517" s="498"/>
      <c r="G1517" s="498"/>
      <c r="H1517" s="499" t="s">
        <v>9</v>
      </c>
      <c r="I1517" s="500"/>
      <c r="J1517" s="284">
        <f>SUM(J1513:J1516)</f>
        <v>0</v>
      </c>
      <c r="K1517" s="240">
        <f>SUM(K1513:K1516)</f>
        <v>175817.17583872</v>
      </c>
    </row>
    <row r="1518" spans="2:11" ht="15" customHeight="1">
      <c r="B1518" s="51"/>
      <c r="C1518" s="51"/>
      <c r="D1518" s="10"/>
      <c r="E1518" s="11"/>
      <c r="F1518" s="11"/>
      <c r="G1518" s="11"/>
      <c r="H1518" s="17"/>
      <c r="I1518" s="17"/>
      <c r="J1518" s="30"/>
      <c r="K1518" s="13"/>
    </row>
    <row r="1519" spans="2:11" ht="25.5" customHeight="1">
      <c r="B1519" s="51"/>
      <c r="C1519" s="51"/>
      <c r="D1519" s="10"/>
      <c r="E1519" s="11"/>
      <c r="F1519" s="11"/>
      <c r="G1519" s="11"/>
      <c r="H1519" s="17"/>
      <c r="I1519" s="17"/>
      <c r="J1519" s="30"/>
      <c r="K1519" s="13"/>
    </row>
    <row r="1520" spans="2:11" ht="15.75" customHeight="1">
      <c r="B1520" s="51"/>
      <c r="C1520" s="51"/>
      <c r="D1520" s="10"/>
      <c r="E1520" s="11"/>
      <c r="F1520" s="11"/>
      <c r="G1520" s="11"/>
      <c r="H1520" s="17"/>
      <c r="I1520" s="17"/>
      <c r="J1520" s="30"/>
      <c r="K1520" s="13"/>
    </row>
    <row r="1521" spans="2:11">
      <c r="B1521" s="51"/>
      <c r="C1521" s="51"/>
      <c r="D1521" s="10"/>
      <c r="E1521" s="11"/>
      <c r="F1521" s="11"/>
      <c r="G1521" s="11"/>
      <c r="H1521" s="17"/>
      <c r="I1521" s="17"/>
      <c r="J1521" s="30"/>
      <c r="K1521" s="13"/>
    </row>
    <row r="1522" spans="2:11">
      <c r="B1522" s="51"/>
      <c r="C1522" s="51"/>
      <c r="D1522" s="10"/>
      <c r="E1522" s="11"/>
      <c r="F1522" s="11"/>
      <c r="G1522" s="11"/>
      <c r="H1522" s="17"/>
      <c r="I1522" s="17"/>
      <c r="J1522" s="30"/>
      <c r="K1522" s="13"/>
    </row>
    <row r="1523" spans="2:11">
      <c r="B1523" s="51"/>
      <c r="C1523" s="51"/>
      <c r="D1523" s="10"/>
      <c r="E1523" s="11"/>
      <c r="F1523" s="11"/>
      <c r="G1523" s="11"/>
      <c r="H1523" s="17"/>
      <c r="I1523" s="17"/>
      <c r="J1523" s="30"/>
      <c r="K1523" s="13"/>
    </row>
    <row r="1524" spans="2:11">
      <c r="B1524" s="51"/>
      <c r="C1524" s="51"/>
      <c r="D1524" s="10"/>
      <c r="E1524" s="11"/>
      <c r="F1524" s="11"/>
      <c r="G1524" s="11"/>
      <c r="H1524" s="17"/>
      <c r="I1524" s="17"/>
      <c r="J1524" s="30"/>
      <c r="K1524" s="13"/>
    </row>
    <row r="1525" spans="2:11">
      <c r="B1525" s="51"/>
      <c r="C1525" s="51"/>
      <c r="D1525" s="10"/>
      <c r="E1525" s="11"/>
      <c r="F1525" s="11"/>
      <c r="G1525" s="11"/>
      <c r="H1525" s="17"/>
      <c r="I1525" s="17"/>
      <c r="J1525" s="30"/>
      <c r="K1525" s="13"/>
    </row>
    <row r="1526" spans="2:11">
      <c r="B1526" s="51"/>
      <c r="C1526" s="51"/>
      <c r="D1526" s="10"/>
      <c r="E1526" s="11"/>
      <c r="F1526" s="11"/>
      <c r="G1526" s="11"/>
      <c r="H1526" s="17"/>
      <c r="I1526" s="17"/>
      <c r="J1526" s="30"/>
      <c r="K1526" s="13"/>
    </row>
    <row r="1527" spans="2:11">
      <c r="B1527" s="51"/>
      <c r="C1527" s="51"/>
      <c r="D1527" s="10"/>
      <c r="E1527" s="11"/>
      <c r="F1527" s="11"/>
      <c r="G1527" s="11"/>
      <c r="H1527" s="17"/>
      <c r="I1527" s="17"/>
      <c r="J1527" s="30"/>
      <c r="K1527" s="13"/>
    </row>
    <row r="1528" spans="2:11">
      <c r="B1528" s="51"/>
      <c r="C1528" s="51"/>
      <c r="D1528" s="10"/>
      <c r="E1528" s="11"/>
      <c r="F1528" s="11"/>
      <c r="G1528" s="11"/>
      <c r="H1528" s="17"/>
      <c r="I1528" s="17"/>
      <c r="J1528" s="30"/>
      <c r="K1528" s="13"/>
    </row>
    <row r="1529" spans="2:11">
      <c r="B1529" s="51"/>
      <c r="C1529" s="51"/>
      <c r="D1529" s="10"/>
      <c r="E1529" s="11"/>
      <c r="F1529" s="11"/>
      <c r="G1529" s="11"/>
      <c r="H1529" s="17"/>
      <c r="I1529" s="17"/>
      <c r="J1529" s="30"/>
      <c r="K1529" s="13"/>
    </row>
    <row r="1530" spans="2:11">
      <c r="B1530" s="51"/>
      <c r="C1530" s="51"/>
      <c r="D1530" s="10"/>
      <c r="E1530" s="11"/>
      <c r="F1530" s="11"/>
      <c r="G1530" s="11"/>
      <c r="H1530" s="17"/>
      <c r="I1530" s="17"/>
      <c r="J1530" s="30"/>
      <c r="K1530" s="13"/>
    </row>
    <row r="1531" spans="2:11">
      <c r="B1531" s="51"/>
      <c r="C1531" s="51"/>
      <c r="D1531" s="10"/>
      <c r="E1531" s="11"/>
      <c r="F1531" s="11"/>
      <c r="G1531" s="11"/>
      <c r="H1531" s="17"/>
      <c r="I1531" s="17"/>
      <c r="J1531" s="30"/>
      <c r="K1531" s="13"/>
    </row>
    <row r="1532" spans="2:11">
      <c r="B1532" s="51"/>
      <c r="C1532" s="51"/>
      <c r="D1532" s="10"/>
      <c r="E1532" s="11"/>
      <c r="F1532" s="11"/>
      <c r="G1532" s="11"/>
      <c r="H1532" s="17"/>
      <c r="I1532" s="17"/>
      <c r="J1532" s="30"/>
      <c r="K1532" s="13"/>
    </row>
    <row r="1535" spans="2:11" ht="15.75" thickBot="1"/>
    <row r="1536" spans="2:11" ht="19.5" thickBot="1">
      <c r="B1536" s="644" t="s">
        <v>215</v>
      </c>
      <c r="C1536" s="645"/>
      <c r="D1536" s="645"/>
      <c r="E1536" s="645"/>
      <c r="F1536" s="645"/>
      <c r="G1536" s="645"/>
      <c r="H1536" s="645"/>
      <c r="I1536" s="75"/>
      <c r="J1536" s="75"/>
      <c r="K1536" s="76"/>
    </row>
    <row r="1537" spans="2:11" ht="15.75" thickBot="1">
      <c r="B1537" s="650" t="s">
        <v>605</v>
      </c>
      <c r="C1537" s="580"/>
      <c r="D1537" s="580"/>
      <c r="E1537" s="580"/>
      <c r="F1537" s="580"/>
      <c r="G1537" s="579"/>
      <c r="H1537" s="580"/>
      <c r="I1537" s="116" t="s">
        <v>540</v>
      </c>
      <c r="J1537" s="128">
        <f>J1550</f>
        <v>175817.17583872</v>
      </c>
      <c r="K1537" s="117"/>
    </row>
    <row r="1538" spans="2:11" ht="24.75" customHeight="1" thickBot="1">
      <c r="B1538" s="542" t="s">
        <v>757</v>
      </c>
      <c r="C1538" s="543"/>
      <c r="D1538" s="543"/>
      <c r="E1538" s="543"/>
      <c r="F1538" s="543"/>
      <c r="G1538" s="543"/>
      <c r="H1538" s="543"/>
      <c r="I1538" s="543"/>
      <c r="J1538" s="543"/>
      <c r="K1538" s="544"/>
    </row>
    <row r="1539" spans="2:11" ht="15.75" customHeight="1" thickBot="1">
      <c r="B1539" s="545" t="s">
        <v>607</v>
      </c>
      <c r="C1539" s="546"/>
      <c r="D1539" s="546"/>
      <c r="E1539" s="546"/>
      <c r="F1539" s="546"/>
      <c r="G1539" s="546"/>
      <c r="H1539" s="546"/>
      <c r="I1539" s="542" t="s">
        <v>497</v>
      </c>
      <c r="J1539" s="543"/>
      <c r="K1539" s="544"/>
    </row>
    <row r="1540" spans="2:11" ht="21" customHeight="1" thickBot="1">
      <c r="B1540" s="71" t="s">
        <v>94</v>
      </c>
      <c r="C1540" s="642" t="s">
        <v>95</v>
      </c>
      <c r="D1540" s="643"/>
      <c r="E1540" s="643"/>
      <c r="F1540" s="643"/>
      <c r="G1540" s="643"/>
      <c r="H1540" s="649"/>
      <c r="I1540" s="72" t="s">
        <v>97</v>
      </c>
      <c r="J1540" s="118" t="s">
        <v>98</v>
      </c>
      <c r="K1540" s="119" t="s">
        <v>99</v>
      </c>
    </row>
    <row r="1541" spans="2:11" ht="15.75" customHeight="1" thickBot="1">
      <c r="B1541" s="171" t="s">
        <v>608</v>
      </c>
      <c r="C1541" s="581" t="s">
        <v>729</v>
      </c>
      <c r="D1541" s="556"/>
      <c r="E1541" s="556"/>
      <c r="F1541" s="556"/>
      <c r="G1541" s="556"/>
      <c r="H1541" s="557"/>
      <c r="I1541" s="173">
        <v>42947</v>
      </c>
      <c r="J1541" s="416">
        <v>0.6</v>
      </c>
      <c r="K1541" s="417">
        <v>0.3</v>
      </c>
    </row>
    <row r="1542" spans="2:11" ht="16.5" customHeight="1" thickBot="1">
      <c r="B1542" s="68"/>
      <c r="C1542" s="5"/>
      <c r="D1542" s="5"/>
      <c r="E1542" s="5"/>
      <c r="F1542" s="5"/>
      <c r="G1542" s="5"/>
      <c r="H1542" s="5"/>
      <c r="I1542" s="33"/>
      <c r="J1542" s="5"/>
      <c r="K1542" s="5"/>
    </row>
    <row r="1543" spans="2:11" ht="27" customHeight="1" thickBot="1">
      <c r="B1543" s="521" t="s">
        <v>606</v>
      </c>
      <c r="C1543" s="522"/>
      <c r="D1543" s="522"/>
      <c r="E1543" s="522"/>
      <c r="F1543" s="522"/>
      <c r="G1543" s="522"/>
      <c r="H1543" s="522"/>
      <c r="I1543" s="522"/>
      <c r="J1543" s="522"/>
      <c r="K1543" s="523"/>
    </row>
    <row r="1544" spans="2:11" ht="16.5" customHeight="1" thickBot="1">
      <c r="B1544" s="514" t="s">
        <v>101</v>
      </c>
      <c r="C1544" s="515"/>
      <c r="D1544" s="515"/>
      <c r="E1544" s="515"/>
      <c r="F1544" s="515"/>
      <c r="G1544" s="515"/>
      <c r="H1544" s="515"/>
      <c r="I1544" s="515"/>
      <c r="J1544" s="515"/>
      <c r="K1544" s="516"/>
    </row>
    <row r="1545" spans="2:11" ht="15.75" thickBot="1">
      <c r="B1545" s="297" t="s">
        <v>0</v>
      </c>
      <c r="C1545" s="298"/>
      <c r="D1545" s="70" t="s">
        <v>1</v>
      </c>
      <c r="E1545" s="97" t="s">
        <v>2</v>
      </c>
      <c r="F1545" s="499" t="s">
        <v>3</v>
      </c>
      <c r="G1545" s="500"/>
      <c r="H1545" s="97" t="s">
        <v>4</v>
      </c>
      <c r="I1545" s="225" t="s">
        <v>103</v>
      </c>
      <c r="J1545" s="97" t="s">
        <v>5</v>
      </c>
      <c r="K1545" s="97" t="s">
        <v>6</v>
      </c>
    </row>
    <row r="1546" spans="2:11" ht="15.75" thickBot="1">
      <c r="B1546" s="519" t="s">
        <v>216</v>
      </c>
      <c r="C1546" s="520"/>
      <c r="D1546" s="165"/>
      <c r="E1546" s="165"/>
      <c r="F1546" s="536"/>
      <c r="G1546" s="537"/>
      <c r="H1546" s="165">
        <v>2018</v>
      </c>
      <c r="I1546" s="300">
        <v>0.6</v>
      </c>
      <c r="J1546" s="377">
        <v>40000</v>
      </c>
      <c r="K1546" s="37">
        <v>0</v>
      </c>
    </row>
    <row r="1547" spans="2:11" ht="15.75" customHeight="1" thickBot="1">
      <c r="B1547" s="524" t="s">
        <v>468</v>
      </c>
      <c r="C1547" s="525"/>
      <c r="D1547" s="219" t="s">
        <v>8</v>
      </c>
      <c r="E1547" s="219" t="s">
        <v>217</v>
      </c>
      <c r="F1547" s="532" t="s">
        <v>7</v>
      </c>
      <c r="G1547" s="533"/>
      <c r="H1547" s="219">
        <v>2019</v>
      </c>
      <c r="I1547" s="300">
        <v>0.7</v>
      </c>
      <c r="J1547" s="121">
        <f>J1546*6.32%+(J1546)</f>
        <v>42528</v>
      </c>
      <c r="K1547" s="38"/>
    </row>
    <row r="1548" spans="2:11" ht="15.75" thickBot="1">
      <c r="B1548" s="524"/>
      <c r="C1548" s="525"/>
      <c r="D1548" s="219"/>
      <c r="E1548" s="219" t="s">
        <v>86</v>
      </c>
      <c r="F1548" s="532"/>
      <c r="G1548" s="533"/>
      <c r="H1548" s="219">
        <v>2020</v>
      </c>
      <c r="I1548" s="300">
        <v>0.8</v>
      </c>
      <c r="J1548" s="121">
        <f>J1547*6.32%+(J1547)</f>
        <v>45215.7696</v>
      </c>
      <c r="K1548" s="38"/>
    </row>
    <row r="1549" spans="2:11" ht="16.5" customHeight="1" thickBot="1">
      <c r="B1549" s="647"/>
      <c r="C1549" s="648"/>
      <c r="D1549" s="213"/>
      <c r="E1549" s="168"/>
      <c r="F1549" s="534"/>
      <c r="G1549" s="535"/>
      <c r="H1549" s="168">
        <v>2021</v>
      </c>
      <c r="I1549" s="300">
        <v>0.9</v>
      </c>
      <c r="J1549" s="122">
        <f>J1548*6.32%+(J1548)</f>
        <v>48073.406238720003</v>
      </c>
      <c r="K1549" s="42"/>
    </row>
    <row r="1550" spans="2:11" ht="15.75" thickBot="1">
      <c r="B1550" s="499"/>
      <c r="C1550" s="500"/>
      <c r="D1550" s="461"/>
      <c r="E1550" s="457"/>
      <c r="F1550" s="498"/>
      <c r="G1550" s="498"/>
      <c r="H1550" s="499" t="s">
        <v>9</v>
      </c>
      <c r="I1550" s="500"/>
      <c r="J1550" s="284">
        <f>SUM(J1546:J1549)</f>
        <v>175817.17583872</v>
      </c>
      <c r="K1550" s="43"/>
    </row>
    <row r="1551" spans="2:11" ht="24.75" customHeight="1">
      <c r="B1551" s="68"/>
      <c r="C1551" s="68"/>
      <c r="D1551" s="67"/>
      <c r="E1551" s="4"/>
      <c r="F1551" s="67"/>
      <c r="G1551" s="67"/>
      <c r="H1551" s="3"/>
      <c r="I1551" s="3"/>
      <c r="J1551" s="19"/>
      <c r="K1551" s="7"/>
    </row>
    <row r="1552" spans="2:11">
      <c r="B1552" s="68"/>
      <c r="C1552" s="68"/>
      <c r="D1552" s="67"/>
      <c r="E1552" s="4"/>
      <c r="F1552" s="67"/>
      <c r="G1552" s="67"/>
      <c r="H1552" s="3"/>
      <c r="I1552" s="3"/>
      <c r="J1552" s="19"/>
      <c r="K1552" s="7"/>
    </row>
    <row r="1553" spans="2:11">
      <c r="B1553" s="68"/>
      <c r="C1553" s="68"/>
      <c r="D1553" s="67"/>
      <c r="E1553" s="4"/>
      <c r="F1553" s="67"/>
      <c r="G1553" s="67"/>
      <c r="H1553" s="3"/>
      <c r="I1553" s="3"/>
      <c r="J1553" s="19"/>
      <c r="K1553" s="7"/>
    </row>
    <row r="1554" spans="2:11">
      <c r="B1554" s="68"/>
      <c r="C1554" s="68"/>
      <c r="D1554" s="67"/>
      <c r="E1554" s="4"/>
      <c r="F1554" s="67"/>
      <c r="G1554" s="67"/>
      <c r="H1554" s="3"/>
      <c r="I1554" s="3"/>
      <c r="J1554" s="19"/>
      <c r="K1554" s="7"/>
    </row>
    <row r="1555" spans="2:11">
      <c r="B1555" s="68"/>
      <c r="C1555" s="68"/>
      <c r="D1555" s="67"/>
      <c r="E1555" s="4"/>
      <c r="F1555" s="67"/>
      <c r="G1555" s="67"/>
      <c r="H1555" s="3"/>
      <c r="I1555" s="3"/>
      <c r="J1555" s="19"/>
      <c r="K1555" s="7"/>
    </row>
    <row r="1556" spans="2:11">
      <c r="B1556" s="68"/>
      <c r="C1556" s="68"/>
      <c r="D1556" s="67"/>
      <c r="E1556" s="4"/>
      <c r="F1556" s="67"/>
      <c r="G1556" s="67"/>
      <c r="H1556" s="3"/>
      <c r="I1556" s="3"/>
      <c r="J1556" s="19"/>
      <c r="K1556" s="7"/>
    </row>
    <row r="1557" spans="2:11">
      <c r="B1557" s="68"/>
      <c r="C1557" s="68"/>
      <c r="D1557" s="67"/>
      <c r="E1557" s="4"/>
      <c r="F1557" s="67"/>
      <c r="G1557" s="67"/>
      <c r="H1557" s="3"/>
      <c r="I1557" s="3"/>
      <c r="J1557" s="19"/>
      <c r="K1557" s="7"/>
    </row>
    <row r="1558" spans="2:11">
      <c r="B1558" s="68"/>
      <c r="C1558" s="68"/>
      <c r="D1558" s="67"/>
      <c r="E1558" s="4"/>
      <c r="F1558" s="67"/>
      <c r="G1558" s="67"/>
      <c r="H1558" s="3"/>
      <c r="I1558" s="3"/>
      <c r="J1558" s="19"/>
      <c r="K1558" s="7"/>
    </row>
    <row r="1559" spans="2:11">
      <c r="B1559" s="68"/>
      <c r="C1559" s="68"/>
      <c r="D1559" s="67"/>
      <c r="E1559" s="4"/>
      <c r="F1559" s="67"/>
      <c r="G1559" s="67"/>
      <c r="H1559" s="3"/>
      <c r="I1559" s="3"/>
      <c r="J1559" s="19"/>
      <c r="K1559" s="7"/>
    </row>
    <row r="1560" spans="2:11">
      <c r="B1560" s="68"/>
      <c r="C1560" s="68"/>
      <c r="D1560" s="67"/>
      <c r="E1560" s="4"/>
      <c r="F1560" s="67"/>
      <c r="G1560" s="67"/>
      <c r="H1560" s="3"/>
      <c r="I1560" s="3"/>
      <c r="J1560" s="19"/>
      <c r="K1560" s="7"/>
    </row>
    <row r="1561" spans="2:11">
      <c r="B1561" s="68"/>
      <c r="C1561" s="68"/>
      <c r="D1561" s="67"/>
      <c r="E1561" s="4"/>
      <c r="F1561" s="67"/>
      <c r="G1561" s="67"/>
      <c r="H1561" s="3"/>
      <c r="I1561" s="3"/>
      <c r="J1561" s="19"/>
      <c r="K1561" s="7"/>
    </row>
    <row r="1562" spans="2:11">
      <c r="B1562" s="68"/>
      <c r="C1562" s="68"/>
      <c r="D1562" s="67"/>
      <c r="E1562" s="4"/>
      <c r="F1562" s="67"/>
      <c r="G1562" s="67"/>
      <c r="H1562" s="3"/>
      <c r="I1562" s="3"/>
      <c r="J1562" s="19"/>
      <c r="K1562" s="7"/>
    </row>
    <row r="1563" spans="2:11">
      <c r="B1563" s="68"/>
      <c r="C1563" s="68"/>
      <c r="D1563" s="67"/>
      <c r="E1563" s="4"/>
      <c r="F1563" s="67"/>
      <c r="G1563" s="67"/>
      <c r="H1563" s="3"/>
      <c r="I1563" s="3"/>
      <c r="J1563" s="19"/>
      <c r="K1563" s="7"/>
    </row>
    <row r="1564" spans="2:11">
      <c r="B1564" s="400"/>
      <c r="C1564" s="400"/>
      <c r="D1564" s="401"/>
      <c r="E1564" s="402"/>
      <c r="F1564" s="401"/>
      <c r="G1564" s="401"/>
      <c r="H1564" s="3"/>
      <c r="I1564" s="3"/>
      <c r="J1564" s="19"/>
      <c r="K1564" s="7"/>
    </row>
    <row r="1565" spans="2:11">
      <c r="B1565" s="400"/>
      <c r="C1565" s="400"/>
      <c r="D1565" s="401"/>
      <c r="E1565" s="402"/>
      <c r="F1565" s="401"/>
      <c r="G1565" s="401"/>
      <c r="H1565" s="3"/>
      <c r="I1565" s="3"/>
      <c r="J1565" s="19"/>
      <c r="K1565" s="7"/>
    </row>
    <row r="1566" spans="2:11">
      <c r="B1566" s="400"/>
      <c r="C1566" s="400"/>
      <c r="D1566" s="401"/>
      <c r="E1566" s="402"/>
      <c r="F1566" s="401"/>
      <c r="G1566" s="401"/>
      <c r="H1566" s="3"/>
      <c r="I1566" s="3"/>
      <c r="J1566" s="19"/>
      <c r="K1566" s="7"/>
    </row>
    <row r="1567" spans="2:11">
      <c r="B1567" s="400"/>
      <c r="C1567" s="400"/>
      <c r="D1567" s="401"/>
      <c r="E1567" s="402"/>
      <c r="F1567" s="401"/>
      <c r="G1567" s="401"/>
      <c r="H1567" s="3"/>
      <c r="I1567" s="3"/>
      <c r="J1567" s="19"/>
      <c r="K1567" s="7"/>
    </row>
    <row r="1568" spans="2:11" ht="15.75" thickBot="1">
      <c r="B1568" s="408"/>
      <c r="C1568" s="408"/>
      <c r="D1568" s="406"/>
      <c r="E1568" s="407"/>
      <c r="F1568" s="406"/>
      <c r="G1568" s="406"/>
      <c r="H1568" s="3"/>
      <c r="I1568" s="3"/>
      <c r="J1568" s="19"/>
      <c r="K1568" s="7"/>
    </row>
    <row r="1569" spans="2:11" ht="19.5" thickBot="1">
      <c r="B1569" s="644" t="s">
        <v>218</v>
      </c>
      <c r="C1569" s="645"/>
      <c r="D1569" s="645"/>
      <c r="E1569" s="645"/>
      <c r="F1569" s="645"/>
      <c r="G1569" s="645"/>
      <c r="H1569" s="645"/>
      <c r="I1569" s="75"/>
      <c r="J1569" s="75"/>
      <c r="K1569" s="76"/>
    </row>
    <row r="1570" spans="2:11" ht="15.75" thickBot="1">
      <c r="B1570" s="650" t="s">
        <v>271</v>
      </c>
      <c r="C1570" s="580"/>
      <c r="D1570" s="580"/>
      <c r="E1570" s="580"/>
      <c r="F1570" s="580"/>
      <c r="G1570" s="579"/>
      <c r="H1570" s="580"/>
      <c r="I1570" s="102" t="s">
        <v>535</v>
      </c>
      <c r="J1570" s="156">
        <f>J1584+J1591+J1599</f>
        <v>351634.35167743999</v>
      </c>
      <c r="K1570" s="170"/>
    </row>
    <row r="1571" spans="2:11" ht="15.75" customHeight="1" thickBot="1">
      <c r="B1571" s="542" t="s">
        <v>758</v>
      </c>
      <c r="C1571" s="543"/>
      <c r="D1571" s="543"/>
      <c r="E1571" s="543"/>
      <c r="F1571" s="543"/>
      <c r="G1571" s="543"/>
      <c r="H1571" s="543"/>
      <c r="I1571" s="543"/>
      <c r="J1571" s="543"/>
      <c r="K1571" s="544"/>
    </row>
    <row r="1572" spans="2:11" ht="15.75" customHeight="1" thickBot="1">
      <c r="B1572" s="545" t="s">
        <v>272</v>
      </c>
      <c r="C1572" s="546"/>
      <c r="D1572" s="546"/>
      <c r="E1572" s="546"/>
      <c r="F1572" s="546"/>
      <c r="G1572" s="546"/>
      <c r="H1572" s="546"/>
      <c r="I1572" s="542" t="s">
        <v>497</v>
      </c>
      <c r="J1572" s="543"/>
      <c r="K1572" s="544"/>
    </row>
    <row r="1573" spans="2:11" ht="15.75" customHeight="1" thickBot="1">
      <c r="B1573" s="71" t="s">
        <v>94</v>
      </c>
      <c r="C1573" s="642" t="s">
        <v>95</v>
      </c>
      <c r="D1573" s="643"/>
      <c r="E1573" s="643"/>
      <c r="F1573" s="643"/>
      <c r="G1573" s="643"/>
      <c r="H1573" s="649"/>
      <c r="I1573" s="72" t="s">
        <v>97</v>
      </c>
      <c r="J1573" s="107" t="s">
        <v>98</v>
      </c>
      <c r="K1573" s="108" t="s">
        <v>99</v>
      </c>
    </row>
    <row r="1574" spans="2:11" ht="15.75" thickBot="1">
      <c r="B1574" s="71" t="s">
        <v>536</v>
      </c>
      <c r="C1574" s="581" t="s">
        <v>537</v>
      </c>
      <c r="D1574" s="556"/>
      <c r="E1574" s="556"/>
      <c r="F1574" s="556"/>
      <c r="G1574" s="556"/>
      <c r="H1574" s="557"/>
      <c r="I1574" s="133">
        <v>42735</v>
      </c>
      <c r="J1574" s="144">
        <v>0.1</v>
      </c>
      <c r="K1574" s="145">
        <v>0.5</v>
      </c>
    </row>
    <row r="1575" spans="2:11" ht="16.5" customHeight="1" thickBot="1">
      <c r="B1575" s="71" t="s">
        <v>538</v>
      </c>
      <c r="C1575" s="581" t="s">
        <v>539</v>
      </c>
      <c r="D1575" s="556"/>
      <c r="E1575" s="556"/>
      <c r="F1575" s="556"/>
      <c r="G1575" s="556"/>
      <c r="H1575" s="557"/>
      <c r="I1575" s="133">
        <v>42735</v>
      </c>
      <c r="J1575" s="144">
        <v>0.05</v>
      </c>
      <c r="K1575" s="145">
        <v>0.2</v>
      </c>
    </row>
    <row r="1576" spans="2:11" ht="16.5" customHeight="1" thickBot="1">
      <c r="B1576" s="68"/>
      <c r="C1576" s="68"/>
      <c r="D1576" s="67"/>
      <c r="E1576" s="4"/>
      <c r="F1576" s="67"/>
      <c r="G1576" s="67"/>
      <c r="H1576" s="3"/>
      <c r="I1576" s="3"/>
      <c r="J1576" s="19"/>
      <c r="K1576" s="7"/>
    </row>
    <row r="1577" spans="2:11" ht="15.75" customHeight="1" thickBot="1">
      <c r="B1577" s="521" t="s">
        <v>351</v>
      </c>
      <c r="C1577" s="522"/>
      <c r="D1577" s="522"/>
      <c r="E1577" s="522"/>
      <c r="F1577" s="522"/>
      <c r="G1577" s="522"/>
      <c r="H1577" s="522"/>
      <c r="I1577" s="522"/>
      <c r="J1577" s="522"/>
      <c r="K1577" s="523"/>
    </row>
    <row r="1578" spans="2:11" ht="14.25" customHeight="1" thickBot="1">
      <c r="B1578" s="514" t="s">
        <v>101</v>
      </c>
      <c r="C1578" s="515"/>
      <c r="D1578" s="515"/>
      <c r="E1578" s="515"/>
      <c r="F1578" s="515"/>
      <c r="G1578" s="515"/>
      <c r="H1578" s="515"/>
      <c r="I1578" s="515"/>
      <c r="J1578" s="515"/>
      <c r="K1578" s="516"/>
    </row>
    <row r="1579" spans="2:11" ht="15.75" thickBot="1">
      <c r="B1579" s="297" t="s">
        <v>0</v>
      </c>
      <c r="C1579" s="298"/>
      <c r="D1579" s="70" t="s">
        <v>1</v>
      </c>
      <c r="E1579" s="97" t="s">
        <v>2</v>
      </c>
      <c r="F1579" s="590" t="s">
        <v>3</v>
      </c>
      <c r="G1579" s="591"/>
      <c r="H1579" s="97" t="s">
        <v>4</v>
      </c>
      <c r="I1579" s="225" t="s">
        <v>103</v>
      </c>
      <c r="J1579" s="97" t="s">
        <v>5</v>
      </c>
      <c r="K1579" s="97" t="s">
        <v>6</v>
      </c>
    </row>
    <row r="1580" spans="2:11" ht="15.75" thickBot="1">
      <c r="B1580" s="592" t="s">
        <v>219</v>
      </c>
      <c r="C1580" s="507"/>
      <c r="D1580" s="165"/>
      <c r="E1580" s="165"/>
      <c r="F1580" s="507"/>
      <c r="G1580" s="507"/>
      <c r="H1580" s="165">
        <v>2018</v>
      </c>
      <c r="I1580" s="300">
        <v>0.2</v>
      </c>
      <c r="J1580" s="123">
        <v>35000</v>
      </c>
      <c r="K1580" s="37">
        <v>0</v>
      </c>
    </row>
    <row r="1581" spans="2:11" ht="15.75" customHeight="1" thickBot="1">
      <c r="B1581" s="538" t="s">
        <v>469</v>
      </c>
      <c r="C1581" s="539"/>
      <c r="D1581" s="219" t="s">
        <v>8</v>
      </c>
      <c r="E1581" s="219" t="s">
        <v>220</v>
      </c>
      <c r="F1581" s="508" t="s">
        <v>7</v>
      </c>
      <c r="G1581" s="508"/>
      <c r="H1581" s="219">
        <v>2019</v>
      </c>
      <c r="I1581" s="300">
        <v>0.3</v>
      </c>
      <c r="J1581" s="121">
        <f>J1580*6.32%+(J1580)</f>
        <v>37212</v>
      </c>
      <c r="K1581" s="38"/>
    </row>
    <row r="1582" spans="2:11" ht="15.75" thickBot="1">
      <c r="B1582" s="568"/>
      <c r="C1582" s="526"/>
      <c r="D1582" s="219"/>
      <c r="E1582" s="219" t="s">
        <v>221</v>
      </c>
      <c r="F1582" s="526"/>
      <c r="G1582" s="526"/>
      <c r="H1582" s="219">
        <v>2020</v>
      </c>
      <c r="I1582" s="300">
        <v>0.45</v>
      </c>
      <c r="J1582" s="121">
        <f>J1581*6.32%+(J1581)</f>
        <v>39563.7984</v>
      </c>
      <c r="K1582" s="38"/>
    </row>
    <row r="1583" spans="2:11" ht="16.5" customHeight="1" thickBot="1">
      <c r="B1583" s="527"/>
      <c r="C1583" s="528"/>
      <c r="D1583" s="213"/>
      <c r="E1583" s="168"/>
      <c r="F1583" s="529"/>
      <c r="G1583" s="529"/>
      <c r="H1583" s="168">
        <v>2021</v>
      </c>
      <c r="I1583" s="300">
        <v>0.6</v>
      </c>
      <c r="J1583" s="122">
        <f>J1582*6.32%+(J1582)</f>
        <v>42064.230458880003</v>
      </c>
      <c r="K1583" s="42"/>
    </row>
    <row r="1584" spans="2:11" ht="15.75" thickBot="1">
      <c r="B1584" s="530"/>
      <c r="C1584" s="531"/>
      <c r="D1584" s="461"/>
      <c r="E1584" s="457"/>
      <c r="F1584" s="569"/>
      <c r="G1584" s="570"/>
      <c r="H1584" s="571" t="s">
        <v>9</v>
      </c>
      <c r="I1584" s="572"/>
      <c r="J1584" s="284">
        <f>SUM(J1580:J1583)</f>
        <v>153840.02885887999</v>
      </c>
      <c r="K1584" s="43"/>
    </row>
    <row r="1585" spans="2:11" ht="15.75" thickBot="1">
      <c r="B1585" s="217"/>
      <c r="C1585" s="217"/>
      <c r="D1585" s="229"/>
      <c r="E1585" s="218"/>
      <c r="F1585" s="218"/>
      <c r="G1585" s="218"/>
      <c r="H1585" s="216"/>
      <c r="I1585" s="216"/>
      <c r="J1585" s="30"/>
      <c r="K1585" s="13"/>
    </row>
    <row r="1586" spans="2:11" ht="15.75" thickBot="1">
      <c r="B1586" s="297" t="s">
        <v>0</v>
      </c>
      <c r="C1586" s="298"/>
      <c r="D1586" s="70" t="s">
        <v>1</v>
      </c>
      <c r="E1586" s="97" t="s">
        <v>2</v>
      </c>
      <c r="F1586" s="590" t="s">
        <v>3</v>
      </c>
      <c r="G1586" s="591"/>
      <c r="H1586" s="97" t="s">
        <v>4</v>
      </c>
      <c r="I1586" s="225" t="s">
        <v>103</v>
      </c>
      <c r="J1586" s="97" t="s">
        <v>5</v>
      </c>
      <c r="K1586" s="97" t="s">
        <v>6</v>
      </c>
    </row>
    <row r="1587" spans="2:11" ht="15.75" thickBot="1">
      <c r="B1587" s="592" t="s">
        <v>222</v>
      </c>
      <c r="C1587" s="507"/>
      <c r="D1587" s="165"/>
      <c r="E1587" s="165"/>
      <c r="F1587" s="507"/>
      <c r="G1587" s="507"/>
      <c r="H1587" s="165">
        <v>2018</v>
      </c>
      <c r="I1587" s="245" t="s">
        <v>122</v>
      </c>
      <c r="J1587" s="123">
        <v>5000</v>
      </c>
      <c r="K1587" s="37">
        <v>0</v>
      </c>
    </row>
    <row r="1588" spans="2:11" ht="15.75" thickBot="1">
      <c r="B1588" s="538" t="s">
        <v>620</v>
      </c>
      <c r="C1588" s="539"/>
      <c r="D1588" s="219" t="s">
        <v>11</v>
      </c>
      <c r="E1588" s="219" t="s">
        <v>223</v>
      </c>
      <c r="F1588" s="508" t="s">
        <v>10</v>
      </c>
      <c r="G1588" s="508"/>
      <c r="H1588" s="219">
        <v>2019</v>
      </c>
      <c r="I1588" s="245" t="s">
        <v>122</v>
      </c>
      <c r="J1588" s="121">
        <f>J1587*6.32%+(J1587)</f>
        <v>5316</v>
      </c>
      <c r="K1588" s="38"/>
    </row>
    <row r="1589" spans="2:11" ht="15.75" thickBot="1">
      <c r="B1589" s="568"/>
      <c r="C1589" s="526"/>
      <c r="D1589" s="219"/>
      <c r="E1589" s="219" t="s">
        <v>34</v>
      </c>
      <c r="F1589" s="526"/>
      <c r="G1589" s="526"/>
      <c r="H1589" s="219">
        <v>2020</v>
      </c>
      <c r="I1589" s="245" t="s">
        <v>122</v>
      </c>
      <c r="J1589" s="121">
        <f>J1588*6.32%+(J1588)</f>
        <v>5651.9712</v>
      </c>
      <c r="K1589" s="38"/>
    </row>
    <row r="1590" spans="2:11" ht="15.75" thickBot="1">
      <c r="B1590" s="527"/>
      <c r="C1590" s="528"/>
      <c r="D1590" s="213"/>
      <c r="E1590" s="168" t="s">
        <v>26</v>
      </c>
      <c r="F1590" s="529"/>
      <c r="G1590" s="529"/>
      <c r="H1590" s="168">
        <v>2021</v>
      </c>
      <c r="I1590" s="245" t="s">
        <v>122</v>
      </c>
      <c r="J1590" s="122">
        <f>J1589*6.32%+(J1589)</f>
        <v>6009.1757798400004</v>
      </c>
      <c r="K1590" s="42"/>
    </row>
    <row r="1591" spans="2:11" ht="15.75" thickBot="1">
      <c r="B1591" s="530"/>
      <c r="C1591" s="531"/>
      <c r="D1591" s="461"/>
      <c r="E1591" s="457"/>
      <c r="F1591" s="569"/>
      <c r="G1591" s="570"/>
      <c r="H1591" s="571" t="s">
        <v>9</v>
      </c>
      <c r="I1591" s="572"/>
      <c r="J1591" s="284">
        <f>SUM(J1587:J1590)</f>
        <v>21977.146979839999</v>
      </c>
      <c r="K1591" s="43"/>
    </row>
    <row r="1592" spans="2:11" ht="15.75" thickBot="1">
      <c r="B1592" s="188"/>
      <c r="C1592" s="188"/>
      <c r="D1592" s="10"/>
      <c r="E1592" s="190"/>
      <c r="F1592" s="190"/>
      <c r="G1592" s="190"/>
      <c r="H1592" s="187"/>
      <c r="I1592" s="187"/>
      <c r="J1592" s="125"/>
      <c r="K1592" s="13"/>
    </row>
    <row r="1593" spans="2:11" ht="16.5" thickBot="1">
      <c r="B1593" s="521" t="s">
        <v>514</v>
      </c>
      <c r="C1593" s="522"/>
      <c r="D1593" s="522"/>
      <c r="E1593" s="522"/>
      <c r="F1593" s="522"/>
      <c r="G1593" s="522"/>
      <c r="H1593" s="522"/>
      <c r="I1593" s="522"/>
      <c r="J1593" s="522"/>
      <c r="K1593" s="523"/>
    </row>
    <row r="1594" spans="2:11" ht="15.75" thickBot="1">
      <c r="B1594" s="48" t="s">
        <v>0</v>
      </c>
      <c r="C1594" s="49"/>
      <c r="D1594" s="45" t="s">
        <v>1</v>
      </c>
      <c r="E1594" s="34" t="s">
        <v>2</v>
      </c>
      <c r="F1594" s="517" t="s">
        <v>3</v>
      </c>
      <c r="G1594" s="518"/>
      <c r="H1594" s="34" t="s">
        <v>4</v>
      </c>
      <c r="I1594" s="32" t="s">
        <v>103</v>
      </c>
      <c r="J1594" s="44" t="s">
        <v>5</v>
      </c>
      <c r="K1594" s="44" t="s">
        <v>6</v>
      </c>
    </row>
    <row r="1595" spans="2:11" ht="15.75" thickBot="1">
      <c r="B1595" s="592" t="s">
        <v>224</v>
      </c>
      <c r="C1595" s="507"/>
      <c r="D1595" s="165"/>
      <c r="E1595" s="165"/>
      <c r="F1595" s="507"/>
      <c r="G1595" s="507"/>
      <c r="H1595" s="165">
        <v>2018</v>
      </c>
      <c r="I1595" s="245" t="s">
        <v>122</v>
      </c>
      <c r="J1595" s="123">
        <v>40000</v>
      </c>
      <c r="K1595" s="37">
        <v>0</v>
      </c>
    </row>
    <row r="1596" spans="2:11" ht="15.75" thickBot="1">
      <c r="B1596" s="538" t="s">
        <v>470</v>
      </c>
      <c r="C1596" s="539"/>
      <c r="D1596" s="219" t="s">
        <v>8</v>
      </c>
      <c r="E1596" s="219" t="s">
        <v>17</v>
      </c>
      <c r="F1596" s="508" t="s">
        <v>10</v>
      </c>
      <c r="G1596" s="508"/>
      <c r="H1596" s="219">
        <v>2019</v>
      </c>
      <c r="I1596" s="245" t="s">
        <v>122</v>
      </c>
      <c r="J1596" s="121">
        <f>J1595*6.32%+(J1595)</f>
        <v>42528</v>
      </c>
      <c r="K1596" s="38"/>
    </row>
    <row r="1597" spans="2:11" ht="15.75" thickBot="1">
      <c r="B1597" s="568"/>
      <c r="C1597" s="526"/>
      <c r="D1597" s="219"/>
      <c r="E1597" s="219" t="s">
        <v>225</v>
      </c>
      <c r="F1597" s="526"/>
      <c r="G1597" s="526"/>
      <c r="H1597" s="219">
        <v>2020</v>
      </c>
      <c r="I1597" s="245" t="s">
        <v>122</v>
      </c>
      <c r="J1597" s="121">
        <f>J1596*6.32%+(J1596)</f>
        <v>45215.7696</v>
      </c>
      <c r="K1597" s="38"/>
    </row>
    <row r="1598" spans="2:11" ht="15.75" thickBot="1">
      <c r="B1598" s="527"/>
      <c r="C1598" s="528"/>
      <c r="D1598" s="213"/>
      <c r="E1598" s="168"/>
      <c r="F1598" s="529"/>
      <c r="G1598" s="529"/>
      <c r="H1598" s="168">
        <v>2021</v>
      </c>
      <c r="I1598" s="245" t="s">
        <v>122</v>
      </c>
      <c r="J1598" s="122">
        <f>J1597*6.32%+(J1597)</f>
        <v>48073.406238720003</v>
      </c>
      <c r="K1598" s="42"/>
    </row>
    <row r="1599" spans="2:11" ht="15.75" thickBot="1">
      <c r="B1599" s="530"/>
      <c r="C1599" s="531"/>
      <c r="D1599" s="461"/>
      <c r="E1599" s="457"/>
      <c r="F1599" s="569"/>
      <c r="G1599" s="570"/>
      <c r="H1599" s="571" t="s">
        <v>9</v>
      </c>
      <c r="I1599" s="572"/>
      <c r="J1599" s="284">
        <f>SUM(J1595:J1598)</f>
        <v>175817.17583872</v>
      </c>
      <c r="K1599" s="43"/>
    </row>
    <row r="1600" spans="2:11">
      <c r="B1600" s="68"/>
      <c r="C1600" s="68"/>
      <c r="D1600" s="67"/>
      <c r="E1600" s="4"/>
      <c r="F1600" s="67"/>
      <c r="G1600" s="67"/>
      <c r="H1600" s="21"/>
      <c r="I1600" s="21"/>
      <c r="J1600" s="28"/>
      <c r="K1600" s="7"/>
    </row>
    <row r="1603" spans="2:11" ht="15.75" thickBot="1"/>
    <row r="1604" spans="2:11" ht="19.5" thickBot="1">
      <c r="B1604" s="644" t="s">
        <v>226</v>
      </c>
      <c r="C1604" s="645"/>
      <c r="D1604" s="645"/>
      <c r="E1604" s="645"/>
      <c r="F1604" s="645"/>
      <c r="G1604" s="645"/>
      <c r="H1604" s="645"/>
      <c r="I1604" s="75"/>
      <c r="J1604" s="75"/>
      <c r="K1604" s="76"/>
    </row>
    <row r="1605" spans="2:11" ht="15.75" thickBot="1">
      <c r="B1605" s="650" t="s">
        <v>271</v>
      </c>
      <c r="C1605" s="580"/>
      <c r="D1605" s="580"/>
      <c r="E1605" s="580"/>
      <c r="F1605" s="580"/>
      <c r="G1605" s="579"/>
      <c r="H1605" s="580"/>
      <c r="I1605" s="102" t="s">
        <v>540</v>
      </c>
      <c r="J1605" s="154">
        <f>J1619+J1626</f>
        <v>65931.440939519991</v>
      </c>
      <c r="K1605" s="155"/>
    </row>
    <row r="1606" spans="2:11" ht="15.75" thickBot="1">
      <c r="B1606" s="542" t="s">
        <v>759</v>
      </c>
      <c r="C1606" s="543"/>
      <c r="D1606" s="543"/>
      <c r="E1606" s="543"/>
      <c r="F1606" s="543"/>
      <c r="G1606" s="543"/>
      <c r="H1606" s="543"/>
      <c r="I1606" s="543"/>
      <c r="J1606" s="543"/>
      <c r="K1606" s="544"/>
    </row>
    <row r="1607" spans="2:11" ht="15.75" customHeight="1" thickBot="1">
      <c r="B1607" s="545" t="s">
        <v>273</v>
      </c>
      <c r="C1607" s="546"/>
      <c r="D1607" s="546"/>
      <c r="E1607" s="546"/>
      <c r="F1607" s="546"/>
      <c r="G1607" s="546"/>
      <c r="H1607" s="546"/>
      <c r="I1607" s="542" t="s">
        <v>497</v>
      </c>
      <c r="J1607" s="543"/>
      <c r="K1607" s="544"/>
    </row>
    <row r="1608" spans="2:11" ht="15.75" customHeight="1" thickBot="1">
      <c r="B1608" s="71" t="s">
        <v>94</v>
      </c>
      <c r="C1608" s="642" t="s">
        <v>95</v>
      </c>
      <c r="D1608" s="643"/>
      <c r="E1608" s="643"/>
      <c r="F1608" s="643"/>
      <c r="G1608" s="643"/>
      <c r="H1608" s="649"/>
      <c r="I1608" s="72" t="s">
        <v>97</v>
      </c>
      <c r="J1608" s="107" t="s">
        <v>98</v>
      </c>
      <c r="K1608" s="108" t="s">
        <v>99</v>
      </c>
    </row>
    <row r="1609" spans="2:11" ht="15.75" customHeight="1" thickBot="1">
      <c r="B1609" s="71" t="s">
        <v>536</v>
      </c>
      <c r="C1609" s="581" t="s">
        <v>537</v>
      </c>
      <c r="D1609" s="556"/>
      <c r="E1609" s="556"/>
      <c r="F1609" s="556"/>
      <c r="G1609" s="556"/>
      <c r="H1609" s="557"/>
      <c r="I1609" s="133">
        <v>42735</v>
      </c>
      <c r="J1609" s="144">
        <v>0.1</v>
      </c>
      <c r="K1609" s="145">
        <v>0.5</v>
      </c>
    </row>
    <row r="1610" spans="2:11" ht="18" customHeight="1" thickBot="1">
      <c r="B1610" s="71" t="s">
        <v>538</v>
      </c>
      <c r="C1610" s="581" t="s">
        <v>539</v>
      </c>
      <c r="D1610" s="556"/>
      <c r="E1610" s="556"/>
      <c r="F1610" s="556"/>
      <c r="G1610" s="556"/>
      <c r="H1610" s="557"/>
      <c r="I1610" s="133">
        <v>42735</v>
      </c>
      <c r="J1610" s="144">
        <v>0.05</v>
      </c>
      <c r="K1610" s="145">
        <v>0.2</v>
      </c>
    </row>
    <row r="1611" spans="2:11" ht="15.75" customHeight="1" thickBot="1">
      <c r="B1611" s="68"/>
      <c r="C1611" s="68"/>
      <c r="D1611" s="67"/>
      <c r="E1611" s="4"/>
      <c r="F1611" s="67"/>
      <c r="G1611" s="67"/>
      <c r="H1611" s="21"/>
      <c r="I1611" s="21"/>
      <c r="J1611" s="28"/>
      <c r="K1611" s="7"/>
    </row>
    <row r="1612" spans="2:11" ht="15.75" customHeight="1" thickBot="1">
      <c r="B1612" s="521" t="s">
        <v>351</v>
      </c>
      <c r="C1612" s="522"/>
      <c r="D1612" s="522"/>
      <c r="E1612" s="522"/>
      <c r="F1612" s="522"/>
      <c r="G1612" s="522"/>
      <c r="H1612" s="522"/>
      <c r="I1612" s="522"/>
      <c r="J1612" s="522"/>
      <c r="K1612" s="523"/>
    </row>
    <row r="1613" spans="2:11" ht="15.75" customHeight="1" thickBot="1">
      <c r="B1613" s="514" t="s">
        <v>101</v>
      </c>
      <c r="C1613" s="515"/>
      <c r="D1613" s="515"/>
      <c r="E1613" s="515"/>
      <c r="F1613" s="515"/>
      <c r="G1613" s="515"/>
      <c r="H1613" s="515"/>
      <c r="I1613" s="515"/>
      <c r="J1613" s="515"/>
      <c r="K1613" s="516"/>
    </row>
    <row r="1614" spans="2:11" ht="15.75" thickBot="1">
      <c r="B1614" s="297" t="s">
        <v>0</v>
      </c>
      <c r="C1614" s="298"/>
      <c r="D1614" s="70" t="s">
        <v>1</v>
      </c>
      <c r="E1614" s="97" t="s">
        <v>2</v>
      </c>
      <c r="F1614" s="499" t="s">
        <v>3</v>
      </c>
      <c r="G1614" s="500"/>
      <c r="H1614" s="97" t="s">
        <v>4</v>
      </c>
      <c r="I1614" s="225" t="s">
        <v>103</v>
      </c>
      <c r="J1614" s="97" t="s">
        <v>5</v>
      </c>
      <c r="K1614" s="97" t="s">
        <v>6</v>
      </c>
    </row>
    <row r="1615" spans="2:11" ht="16.5" customHeight="1" thickBot="1">
      <c r="B1615" s="519" t="s">
        <v>229</v>
      </c>
      <c r="C1615" s="520"/>
      <c r="D1615" s="165"/>
      <c r="E1615" s="165"/>
      <c r="F1615" s="536"/>
      <c r="G1615" s="537"/>
      <c r="H1615" s="165">
        <v>2018</v>
      </c>
      <c r="I1615" s="300">
        <v>0.2</v>
      </c>
      <c r="J1615" s="123">
        <v>10000</v>
      </c>
      <c r="K1615" s="37">
        <v>0</v>
      </c>
    </row>
    <row r="1616" spans="2:11" ht="15.75" thickBot="1">
      <c r="B1616" s="524" t="s">
        <v>471</v>
      </c>
      <c r="C1616" s="525"/>
      <c r="D1616" s="219" t="s">
        <v>8</v>
      </c>
      <c r="E1616" s="219" t="s">
        <v>227</v>
      </c>
      <c r="F1616" s="532" t="s">
        <v>7</v>
      </c>
      <c r="G1616" s="533"/>
      <c r="H1616" s="219">
        <v>2019</v>
      </c>
      <c r="I1616" s="300">
        <v>0.3</v>
      </c>
      <c r="J1616" s="121">
        <f>J1615*6.32%+(J1615)</f>
        <v>10632</v>
      </c>
      <c r="K1616" s="38"/>
    </row>
    <row r="1617" spans="2:11" ht="15.75" customHeight="1" thickBot="1">
      <c r="B1617" s="524"/>
      <c r="C1617" s="525"/>
      <c r="D1617" s="219"/>
      <c r="E1617" s="219" t="s">
        <v>221</v>
      </c>
      <c r="F1617" s="532"/>
      <c r="G1617" s="533"/>
      <c r="H1617" s="219">
        <v>2020</v>
      </c>
      <c r="I1617" s="300">
        <v>0.45</v>
      </c>
      <c r="J1617" s="121">
        <f>J1616*6.32%+(J1616)</f>
        <v>11303.9424</v>
      </c>
      <c r="K1617" s="38"/>
    </row>
    <row r="1618" spans="2:11" ht="16.5" customHeight="1" thickBot="1">
      <c r="B1618" s="647"/>
      <c r="C1618" s="648"/>
      <c r="D1618" s="213"/>
      <c r="E1618" s="168"/>
      <c r="F1618" s="534"/>
      <c r="G1618" s="535"/>
      <c r="H1618" s="168">
        <v>2021</v>
      </c>
      <c r="I1618" s="300">
        <v>0.6</v>
      </c>
      <c r="J1618" s="122">
        <f>J1617*6.32%+(J1617)</f>
        <v>12018.351559680001</v>
      </c>
      <c r="K1618" s="42"/>
    </row>
    <row r="1619" spans="2:11" ht="15.75" thickBot="1">
      <c r="B1619" s="499"/>
      <c r="C1619" s="500"/>
      <c r="D1619" s="461"/>
      <c r="E1619" s="457"/>
      <c r="F1619" s="498"/>
      <c r="G1619" s="498"/>
      <c r="H1619" s="499" t="s">
        <v>9</v>
      </c>
      <c r="I1619" s="500"/>
      <c r="J1619" s="284">
        <f>SUM(J1615:J1618)</f>
        <v>43954.293959679999</v>
      </c>
      <c r="K1619" s="43"/>
    </row>
    <row r="1620" spans="2:11" ht="18" customHeight="1" thickBot="1">
      <c r="B1620" s="230"/>
      <c r="C1620" s="230"/>
      <c r="D1620" s="218"/>
      <c r="E1620" s="218"/>
      <c r="F1620" s="229"/>
      <c r="G1620" s="229"/>
      <c r="H1620" s="229"/>
      <c r="I1620" s="229"/>
      <c r="J1620" s="218"/>
      <c r="K1620" s="15"/>
    </row>
    <row r="1621" spans="2:11" ht="15.75" thickBot="1">
      <c r="B1621" s="297" t="s">
        <v>0</v>
      </c>
      <c r="C1621" s="298"/>
      <c r="D1621" s="70" t="s">
        <v>1</v>
      </c>
      <c r="E1621" s="97" t="s">
        <v>2</v>
      </c>
      <c r="F1621" s="499" t="s">
        <v>3</v>
      </c>
      <c r="G1621" s="500"/>
      <c r="H1621" s="97" t="s">
        <v>4</v>
      </c>
      <c r="I1621" s="225" t="s">
        <v>103</v>
      </c>
      <c r="J1621" s="97" t="s">
        <v>5</v>
      </c>
      <c r="K1621" s="97" t="s">
        <v>6</v>
      </c>
    </row>
    <row r="1622" spans="2:11" ht="15.75" thickBot="1">
      <c r="B1622" s="519" t="s">
        <v>222</v>
      </c>
      <c r="C1622" s="520"/>
      <c r="D1622" s="165"/>
      <c r="E1622" s="165"/>
      <c r="F1622" s="536"/>
      <c r="G1622" s="537"/>
      <c r="H1622" s="165">
        <v>2018</v>
      </c>
      <c r="I1622" s="245" t="s">
        <v>122</v>
      </c>
      <c r="J1622" s="123">
        <v>5000</v>
      </c>
      <c r="K1622" s="37">
        <v>0</v>
      </c>
    </row>
    <row r="1623" spans="2:11" ht="15.75" thickBot="1">
      <c r="B1623" s="524" t="s">
        <v>519</v>
      </c>
      <c r="C1623" s="525"/>
      <c r="D1623" s="219" t="s">
        <v>11</v>
      </c>
      <c r="E1623" s="219" t="s">
        <v>223</v>
      </c>
      <c r="F1623" s="532" t="s">
        <v>10</v>
      </c>
      <c r="G1623" s="533"/>
      <c r="H1623" s="219">
        <v>2019</v>
      </c>
      <c r="I1623" s="245" t="s">
        <v>122</v>
      </c>
      <c r="J1623" s="121">
        <f>J1622*6.32%+(J1622)</f>
        <v>5316</v>
      </c>
      <c r="K1623" s="38"/>
    </row>
    <row r="1624" spans="2:11" ht="15.75" thickBot="1">
      <c r="B1624" s="524"/>
      <c r="C1624" s="525"/>
      <c r="D1624" s="219"/>
      <c r="E1624" s="219" t="s">
        <v>34</v>
      </c>
      <c r="F1624" s="532"/>
      <c r="G1624" s="533"/>
      <c r="H1624" s="219">
        <v>2020</v>
      </c>
      <c r="I1624" s="245" t="s">
        <v>122</v>
      </c>
      <c r="J1624" s="121">
        <f>J1623*6.32%+(J1623)</f>
        <v>5651.9712</v>
      </c>
      <c r="K1624" s="38"/>
    </row>
    <row r="1625" spans="2:11" ht="15.75" customHeight="1" thickBot="1">
      <c r="B1625" s="575"/>
      <c r="C1625" s="576"/>
      <c r="D1625" s="213"/>
      <c r="E1625" s="168" t="s">
        <v>26</v>
      </c>
      <c r="F1625" s="534"/>
      <c r="G1625" s="535"/>
      <c r="H1625" s="168">
        <v>2021</v>
      </c>
      <c r="I1625" s="245" t="s">
        <v>122</v>
      </c>
      <c r="J1625" s="122">
        <f>J1624*6.32%+(J1624)</f>
        <v>6009.1757798400004</v>
      </c>
      <c r="K1625" s="42"/>
    </row>
    <row r="1626" spans="2:11" ht="15.75" thickBot="1">
      <c r="B1626" s="499"/>
      <c r="C1626" s="500"/>
      <c r="D1626" s="461"/>
      <c r="E1626" s="457"/>
      <c r="F1626" s="498"/>
      <c r="G1626" s="498"/>
      <c r="H1626" s="499" t="s">
        <v>9</v>
      </c>
      <c r="I1626" s="500"/>
      <c r="J1626" s="284">
        <f>SUM(J1622:J1625)</f>
        <v>21977.146979839999</v>
      </c>
      <c r="K1626" s="43"/>
    </row>
    <row r="1627" spans="2:11" ht="17.25" customHeight="1">
      <c r="B1627" s="217"/>
      <c r="C1627" s="217"/>
      <c r="D1627" s="229"/>
      <c r="E1627" s="218"/>
      <c r="F1627" s="218"/>
      <c r="G1627" s="218"/>
      <c r="H1627" s="216"/>
      <c r="I1627" s="216"/>
      <c r="J1627" s="30"/>
      <c r="K1627" s="13"/>
    </row>
    <row r="1628" spans="2:11" ht="15" customHeight="1">
      <c r="B1628" s="51"/>
      <c r="C1628" s="51"/>
      <c r="D1628" s="10"/>
      <c r="E1628" s="11"/>
      <c r="F1628" s="11"/>
      <c r="G1628" s="11"/>
      <c r="H1628" s="17"/>
      <c r="I1628" s="17"/>
      <c r="J1628" s="30"/>
      <c r="K1628" s="13"/>
    </row>
    <row r="1629" spans="2:11">
      <c r="B1629" s="51"/>
      <c r="C1629" s="51"/>
      <c r="D1629" s="10"/>
      <c r="E1629" s="11"/>
      <c r="F1629" s="11"/>
      <c r="G1629" s="11"/>
      <c r="H1629" s="17"/>
      <c r="I1629" s="17"/>
      <c r="J1629" s="30"/>
      <c r="K1629" s="13"/>
    </row>
    <row r="1630" spans="2:11">
      <c r="B1630" s="51"/>
      <c r="C1630" s="51"/>
      <c r="D1630" s="10"/>
      <c r="E1630" s="11"/>
      <c r="F1630" s="11"/>
      <c r="G1630" s="11"/>
      <c r="H1630" s="17"/>
      <c r="I1630" s="17"/>
      <c r="J1630" s="30"/>
      <c r="K1630" s="13"/>
    </row>
    <row r="1631" spans="2:11">
      <c r="B1631" s="51"/>
      <c r="C1631" s="51"/>
      <c r="D1631" s="10"/>
      <c r="E1631" s="11"/>
      <c r="F1631" s="11"/>
      <c r="G1631" s="11"/>
      <c r="H1631" s="17"/>
      <c r="I1631" s="17"/>
      <c r="J1631" s="30"/>
      <c r="K1631" s="13"/>
    </row>
    <row r="1632" spans="2:11">
      <c r="B1632" s="51"/>
      <c r="C1632" s="51"/>
      <c r="D1632" s="10"/>
      <c r="E1632" s="11"/>
      <c r="F1632" s="11"/>
      <c r="G1632" s="11"/>
      <c r="H1632" s="17"/>
      <c r="I1632" s="17"/>
      <c r="J1632" s="30"/>
      <c r="K1632" s="13"/>
    </row>
    <row r="1633" spans="2:11">
      <c r="B1633" s="51"/>
      <c r="C1633" s="51"/>
      <c r="D1633" s="10"/>
      <c r="E1633" s="11"/>
      <c r="F1633" s="11"/>
      <c r="G1633" s="11"/>
      <c r="H1633" s="17"/>
      <c r="I1633" s="17"/>
      <c r="J1633" s="30"/>
      <c r="K1633" s="13"/>
    </row>
    <row r="1634" spans="2:11">
      <c r="B1634" s="51"/>
      <c r="C1634" s="51"/>
      <c r="D1634" s="10"/>
      <c r="E1634" s="11"/>
      <c r="F1634" s="11"/>
      <c r="G1634" s="11"/>
      <c r="H1634" s="17"/>
      <c r="I1634" s="17"/>
      <c r="J1634" s="30"/>
      <c r="K1634" s="13"/>
    </row>
    <row r="1635" spans="2:11">
      <c r="B1635" s="51"/>
      <c r="C1635" s="51"/>
      <c r="D1635" s="10"/>
      <c r="E1635" s="11"/>
      <c r="F1635" s="11"/>
      <c r="G1635" s="11"/>
      <c r="H1635" s="17"/>
      <c r="I1635" s="17"/>
      <c r="J1635" s="30"/>
      <c r="K1635" s="13"/>
    </row>
    <row r="1636" spans="2:11">
      <c r="B1636" s="51"/>
      <c r="C1636" s="51"/>
      <c r="D1636" s="10"/>
      <c r="E1636" s="11"/>
      <c r="F1636" s="11"/>
      <c r="G1636" s="11"/>
      <c r="H1636" s="17"/>
      <c r="I1636" s="17"/>
      <c r="J1636" s="30"/>
      <c r="K1636" s="13"/>
    </row>
    <row r="1637" spans="2:11">
      <c r="B1637" s="51"/>
      <c r="C1637" s="51"/>
      <c r="D1637" s="10"/>
      <c r="E1637" s="11"/>
      <c r="F1637" s="11"/>
      <c r="G1637" s="11"/>
      <c r="H1637" s="17"/>
      <c r="I1637" s="17"/>
      <c r="J1637" s="30"/>
      <c r="K1637" s="13"/>
    </row>
    <row r="1638" spans="2:11" ht="15.75" thickBot="1">
      <c r="B1638" s="51"/>
      <c r="C1638" s="51"/>
      <c r="D1638" s="10"/>
      <c r="E1638" s="11"/>
      <c r="F1638" s="11"/>
      <c r="G1638" s="11"/>
      <c r="H1638" s="17"/>
      <c r="I1638" s="17"/>
      <c r="J1638" s="30"/>
      <c r="K1638" s="13"/>
    </row>
    <row r="1639" spans="2:11" ht="19.5" thickBot="1">
      <c r="B1639" s="644" t="s">
        <v>352</v>
      </c>
      <c r="C1639" s="645"/>
      <c r="D1639" s="645"/>
      <c r="E1639" s="645"/>
      <c r="F1639" s="645"/>
      <c r="G1639" s="645"/>
      <c r="H1639" s="645"/>
      <c r="I1639" s="75"/>
      <c r="J1639" s="75"/>
      <c r="K1639" s="76"/>
    </row>
    <row r="1640" spans="2:11" ht="15.75" customHeight="1" thickBot="1">
      <c r="B1640" s="650" t="s">
        <v>621</v>
      </c>
      <c r="C1640" s="580"/>
      <c r="D1640" s="580"/>
      <c r="E1640" s="580"/>
      <c r="F1640" s="580"/>
      <c r="G1640" s="579"/>
      <c r="H1640" s="580"/>
      <c r="I1640" s="116" t="s">
        <v>540</v>
      </c>
      <c r="J1640" s="154">
        <f>J1653</f>
        <v>3507552.6579824639</v>
      </c>
      <c r="K1640" s="155"/>
    </row>
    <row r="1641" spans="2:11" ht="15.75" thickBot="1">
      <c r="B1641" s="542" t="s">
        <v>760</v>
      </c>
      <c r="C1641" s="543"/>
      <c r="D1641" s="543"/>
      <c r="E1641" s="543"/>
      <c r="F1641" s="543"/>
      <c r="G1641" s="543"/>
      <c r="H1641" s="543"/>
      <c r="I1641" s="543"/>
      <c r="J1641" s="543"/>
      <c r="K1641" s="544"/>
    </row>
    <row r="1642" spans="2:11" ht="15.75" customHeight="1" thickBot="1">
      <c r="B1642" s="545" t="s">
        <v>624</v>
      </c>
      <c r="C1642" s="546"/>
      <c r="D1642" s="546"/>
      <c r="E1642" s="546"/>
      <c r="F1642" s="546"/>
      <c r="G1642" s="546"/>
      <c r="H1642" s="546"/>
      <c r="I1642" s="542" t="s">
        <v>497</v>
      </c>
      <c r="J1642" s="543"/>
      <c r="K1642" s="544"/>
    </row>
    <row r="1643" spans="2:11" ht="15.75" customHeight="1" thickBot="1">
      <c r="B1643" s="71" t="s">
        <v>94</v>
      </c>
      <c r="C1643" s="642" t="s">
        <v>95</v>
      </c>
      <c r="D1643" s="643"/>
      <c r="E1643" s="643"/>
      <c r="F1643" s="643"/>
      <c r="G1643" s="643"/>
      <c r="H1643" s="649"/>
      <c r="I1643" s="72" t="s">
        <v>97</v>
      </c>
      <c r="J1643" s="118" t="s">
        <v>98</v>
      </c>
      <c r="K1643" s="119" t="s">
        <v>99</v>
      </c>
    </row>
    <row r="1644" spans="2:11" ht="15.75" customHeight="1" thickBot="1">
      <c r="B1644" s="171" t="s">
        <v>622</v>
      </c>
      <c r="C1644" s="581" t="s">
        <v>623</v>
      </c>
      <c r="D1644" s="556"/>
      <c r="E1644" s="556"/>
      <c r="F1644" s="556"/>
      <c r="G1644" s="556"/>
      <c r="H1644" s="557"/>
      <c r="I1644" s="129" t="s">
        <v>527</v>
      </c>
      <c r="J1644" s="151">
        <v>0.4</v>
      </c>
      <c r="K1644" s="152">
        <v>0.6</v>
      </c>
    </row>
    <row r="1645" spans="2:11" ht="21" customHeight="1" thickBot="1">
      <c r="B1645" s="2"/>
      <c r="C1645" s="5"/>
      <c r="D1645" s="5"/>
      <c r="E1645" s="5"/>
      <c r="F1645" s="5"/>
      <c r="G1645" s="5"/>
      <c r="H1645" s="5"/>
      <c r="I1645" s="33"/>
      <c r="J1645" s="5"/>
      <c r="K1645" s="5"/>
    </row>
    <row r="1646" spans="2:11" ht="15" customHeight="1" thickBot="1">
      <c r="B1646" s="521" t="s">
        <v>514</v>
      </c>
      <c r="C1646" s="522"/>
      <c r="D1646" s="522"/>
      <c r="E1646" s="522"/>
      <c r="F1646" s="522"/>
      <c r="G1646" s="522"/>
      <c r="H1646" s="522"/>
      <c r="I1646" s="522"/>
      <c r="J1646" s="522"/>
      <c r="K1646" s="523"/>
    </row>
    <row r="1647" spans="2:11" ht="15" customHeight="1" thickBot="1">
      <c r="B1647" s="499" t="s">
        <v>101</v>
      </c>
      <c r="C1647" s="646"/>
      <c r="D1647" s="646"/>
      <c r="E1647" s="646"/>
      <c r="F1647" s="646"/>
      <c r="G1647" s="646"/>
      <c r="H1647" s="646"/>
      <c r="I1647" s="646"/>
      <c r="J1647" s="646"/>
      <c r="K1647" s="500"/>
    </row>
    <row r="1648" spans="2:11" ht="15.75" customHeight="1" thickBot="1">
      <c r="B1648" s="297" t="s">
        <v>0</v>
      </c>
      <c r="C1648" s="298"/>
      <c r="D1648" s="70" t="s">
        <v>1</v>
      </c>
      <c r="E1648" s="97" t="s">
        <v>2</v>
      </c>
      <c r="F1648" s="590" t="s">
        <v>3</v>
      </c>
      <c r="G1648" s="591"/>
      <c r="H1648" s="97" t="s">
        <v>4</v>
      </c>
      <c r="I1648" s="225" t="s">
        <v>103</v>
      </c>
      <c r="J1648" s="97" t="s">
        <v>5</v>
      </c>
      <c r="K1648" s="97" t="s">
        <v>6</v>
      </c>
    </row>
    <row r="1649" spans="2:11" ht="15" customHeight="1" thickBot="1">
      <c r="B1649" s="592" t="s">
        <v>512</v>
      </c>
      <c r="C1649" s="507"/>
      <c r="D1649" s="165"/>
      <c r="E1649" s="165"/>
      <c r="F1649" s="507"/>
      <c r="G1649" s="507"/>
      <c r="H1649" s="165">
        <v>2018</v>
      </c>
      <c r="I1649" s="245" t="s">
        <v>122</v>
      </c>
      <c r="J1649" s="123">
        <v>798000</v>
      </c>
      <c r="K1649" s="37">
        <v>0</v>
      </c>
    </row>
    <row r="1650" spans="2:11" ht="15" customHeight="1" thickBot="1">
      <c r="B1650" s="538" t="s">
        <v>513</v>
      </c>
      <c r="C1650" s="539"/>
      <c r="D1650" s="219" t="s">
        <v>8</v>
      </c>
      <c r="E1650" s="219" t="s">
        <v>625</v>
      </c>
      <c r="F1650" s="508" t="s">
        <v>10</v>
      </c>
      <c r="G1650" s="508"/>
      <c r="H1650" s="219">
        <v>2019</v>
      </c>
      <c r="I1650" s="245" t="s">
        <v>122</v>
      </c>
      <c r="J1650" s="121">
        <f>J1649*6.32%+(J1649)</f>
        <v>848433.6</v>
      </c>
      <c r="K1650" s="38"/>
    </row>
    <row r="1651" spans="2:11" ht="15" customHeight="1" thickBot="1">
      <c r="B1651" s="568"/>
      <c r="C1651" s="526"/>
      <c r="D1651" s="219"/>
      <c r="E1651" s="219" t="s">
        <v>626</v>
      </c>
      <c r="F1651" s="526"/>
      <c r="G1651" s="526"/>
      <c r="H1651" s="219">
        <v>2020</v>
      </c>
      <c r="I1651" s="245" t="s">
        <v>122</v>
      </c>
      <c r="J1651" s="121">
        <f>J1650*6.32%+(J1650)</f>
        <v>902054.60352</v>
      </c>
      <c r="K1651" s="38"/>
    </row>
    <row r="1652" spans="2:11" ht="15" customHeight="1" thickBot="1">
      <c r="B1652" s="527"/>
      <c r="C1652" s="528"/>
      <c r="D1652" s="213"/>
      <c r="E1652" s="168"/>
      <c r="F1652" s="529"/>
      <c r="G1652" s="529"/>
      <c r="H1652" s="168">
        <v>2021</v>
      </c>
      <c r="I1652" s="245" t="s">
        <v>122</v>
      </c>
      <c r="J1652" s="122">
        <f>J1651*6.32%+(J1651)</f>
        <v>959064.45446246397</v>
      </c>
      <c r="K1652" s="42"/>
    </row>
    <row r="1653" spans="2:11" ht="15.75" customHeight="1" thickBot="1">
      <c r="B1653" s="530"/>
      <c r="C1653" s="531"/>
      <c r="D1653" s="461"/>
      <c r="E1653" s="457"/>
      <c r="F1653" s="569"/>
      <c r="G1653" s="570"/>
      <c r="H1653" s="571" t="s">
        <v>9</v>
      </c>
      <c r="I1653" s="572"/>
      <c r="J1653" s="284">
        <f>SUM(J1649:J1652)</f>
        <v>3507552.6579824639</v>
      </c>
      <c r="K1653" s="43"/>
    </row>
    <row r="1654" spans="2:11" ht="16.5" customHeight="1">
      <c r="B1654" s="51"/>
      <c r="C1654" s="51"/>
      <c r="D1654" s="10"/>
      <c r="E1654" s="11"/>
      <c r="F1654" s="11"/>
      <c r="G1654" s="11"/>
      <c r="H1654" s="17"/>
      <c r="I1654" s="17"/>
      <c r="J1654" s="30"/>
      <c r="K1654" s="13"/>
    </row>
    <row r="1655" spans="2:11">
      <c r="B1655" s="51"/>
      <c r="C1655" s="51"/>
      <c r="D1655" s="10"/>
      <c r="E1655" s="11"/>
      <c r="F1655" s="11"/>
      <c r="G1655" s="11"/>
      <c r="H1655" s="17"/>
      <c r="I1655" s="17"/>
      <c r="J1655" s="30"/>
      <c r="K1655" s="13"/>
    </row>
    <row r="1656" spans="2:11">
      <c r="B1656" s="51"/>
      <c r="C1656" s="51"/>
      <c r="D1656" s="10"/>
      <c r="E1656" s="11"/>
      <c r="F1656" s="11"/>
      <c r="G1656" s="11"/>
      <c r="H1656" s="17"/>
      <c r="I1656" s="17"/>
      <c r="J1656" s="30"/>
      <c r="K1656" s="13"/>
    </row>
    <row r="1657" spans="2:11">
      <c r="B1657" s="51"/>
      <c r="C1657" s="51"/>
      <c r="D1657" s="10"/>
      <c r="E1657" s="11"/>
      <c r="F1657" s="11"/>
      <c r="G1657" s="11"/>
      <c r="H1657" s="17"/>
      <c r="I1657" s="17"/>
      <c r="J1657" s="30"/>
      <c r="K1657" s="13"/>
    </row>
    <row r="1658" spans="2:11">
      <c r="B1658" s="51"/>
      <c r="C1658" s="51"/>
      <c r="D1658" s="10"/>
      <c r="E1658" s="11"/>
      <c r="F1658" s="11"/>
      <c r="G1658" s="11"/>
      <c r="H1658" s="17"/>
      <c r="I1658" s="17"/>
      <c r="J1658" s="30"/>
      <c r="K1658" s="13"/>
    </row>
    <row r="1659" spans="2:11">
      <c r="B1659" s="51"/>
      <c r="C1659" s="51"/>
      <c r="D1659" s="10"/>
      <c r="E1659" s="11"/>
      <c r="F1659" s="11"/>
      <c r="G1659" s="11"/>
      <c r="H1659" s="17"/>
      <c r="I1659" s="17"/>
      <c r="J1659" s="30"/>
      <c r="K1659" s="13"/>
    </row>
    <row r="1660" spans="2:11">
      <c r="B1660" s="51"/>
      <c r="C1660" s="51"/>
      <c r="D1660" s="10"/>
      <c r="E1660" s="11"/>
      <c r="F1660" s="11"/>
      <c r="G1660" s="11"/>
      <c r="H1660" s="17"/>
      <c r="I1660" s="17"/>
      <c r="J1660" s="30"/>
      <c r="K1660" s="13"/>
    </row>
    <row r="1661" spans="2:11">
      <c r="B1661" s="51"/>
      <c r="C1661" s="51"/>
      <c r="D1661" s="10"/>
      <c r="E1661" s="11"/>
      <c r="F1661" s="11"/>
      <c r="G1661" s="11"/>
      <c r="H1661" s="17"/>
      <c r="I1661" s="17"/>
      <c r="J1661" s="30"/>
      <c r="K1661" s="13"/>
    </row>
    <row r="1662" spans="2:11">
      <c r="B1662" s="51"/>
      <c r="C1662" s="51"/>
      <c r="D1662" s="10"/>
      <c r="E1662" s="11"/>
      <c r="F1662" s="11"/>
      <c r="G1662" s="11"/>
      <c r="H1662" s="17"/>
      <c r="I1662" s="17"/>
      <c r="J1662" s="30"/>
      <c r="K1662" s="13"/>
    </row>
    <row r="1663" spans="2:11" ht="15" customHeight="1">
      <c r="B1663" s="51"/>
      <c r="C1663" s="51"/>
      <c r="D1663" s="10"/>
      <c r="E1663" s="11"/>
      <c r="F1663" s="11"/>
      <c r="G1663" s="11"/>
      <c r="H1663" s="17"/>
      <c r="I1663" s="17"/>
      <c r="J1663" s="30"/>
      <c r="K1663" s="13"/>
    </row>
    <row r="1664" spans="2:11" ht="15" customHeight="1">
      <c r="B1664" s="51"/>
      <c r="C1664" s="51"/>
      <c r="D1664" s="10"/>
      <c r="E1664" s="11"/>
      <c r="F1664" s="11"/>
      <c r="G1664" s="11"/>
      <c r="H1664" s="17"/>
      <c r="I1664" s="17"/>
      <c r="J1664" s="30"/>
      <c r="K1664" s="13"/>
    </row>
    <row r="1665" spans="2:11" ht="15" customHeight="1">
      <c r="B1665" s="51"/>
      <c r="C1665" s="51"/>
      <c r="D1665" s="10"/>
      <c r="E1665" s="11"/>
      <c r="F1665" s="11"/>
      <c r="G1665" s="11"/>
      <c r="H1665" s="17"/>
      <c r="I1665" s="17"/>
      <c r="J1665" s="30"/>
      <c r="K1665" s="13"/>
    </row>
    <row r="1666" spans="2:11" ht="15" customHeight="1">
      <c r="B1666" s="51"/>
      <c r="C1666" s="51"/>
      <c r="D1666" s="10"/>
      <c r="E1666" s="11"/>
      <c r="F1666" s="11"/>
      <c r="G1666" s="11"/>
      <c r="H1666" s="17"/>
      <c r="I1666" s="17"/>
      <c r="J1666" s="30"/>
      <c r="K1666" s="13"/>
    </row>
    <row r="1667" spans="2:11" ht="15" customHeight="1">
      <c r="B1667" s="51"/>
      <c r="C1667" s="51"/>
      <c r="D1667" s="10"/>
      <c r="E1667" s="11"/>
      <c r="F1667" s="11"/>
      <c r="G1667" s="11"/>
      <c r="H1667" s="17"/>
      <c r="I1667" s="17"/>
      <c r="J1667" s="30"/>
      <c r="K1667" s="13"/>
    </row>
    <row r="1668" spans="2:11" ht="15" customHeight="1">
      <c r="B1668" s="51"/>
      <c r="C1668" s="51"/>
      <c r="D1668" s="10"/>
      <c r="E1668" s="11"/>
      <c r="F1668" s="11"/>
      <c r="G1668" s="11"/>
      <c r="H1668" s="17"/>
      <c r="I1668" s="17"/>
      <c r="J1668" s="30"/>
      <c r="K1668" s="13"/>
    </row>
    <row r="1669" spans="2:11" ht="15" customHeight="1">
      <c r="B1669" s="51"/>
      <c r="C1669" s="51"/>
      <c r="D1669" s="10"/>
      <c r="E1669" s="11"/>
      <c r="F1669" s="11"/>
      <c r="G1669" s="11"/>
      <c r="H1669" s="17"/>
      <c r="I1669" s="17"/>
      <c r="J1669" s="30"/>
      <c r="K1669" s="13"/>
    </row>
    <row r="1670" spans="2:11" ht="15" customHeight="1">
      <c r="B1670" s="51"/>
      <c r="C1670" s="51"/>
      <c r="D1670" s="10"/>
      <c r="E1670" s="11"/>
      <c r="F1670" s="11"/>
      <c r="G1670" s="11"/>
      <c r="H1670" s="17"/>
      <c r="I1670" s="17"/>
      <c r="J1670" s="30"/>
      <c r="K1670" s="13"/>
    </row>
    <row r="1671" spans="2:11" ht="15" customHeight="1">
      <c r="B1671" s="51"/>
      <c r="C1671" s="51"/>
      <c r="D1671" s="10"/>
      <c r="E1671" s="11"/>
      <c r="F1671" s="11"/>
      <c r="G1671" s="11"/>
      <c r="H1671" s="17"/>
      <c r="I1671" s="17"/>
      <c r="J1671" s="30"/>
      <c r="K1671" s="13"/>
    </row>
    <row r="1672" spans="2:11" ht="15" customHeight="1">
      <c r="B1672" s="51"/>
      <c r="C1672" s="51"/>
      <c r="D1672" s="10"/>
      <c r="E1672" s="11"/>
      <c r="F1672" s="11"/>
      <c r="G1672" s="11"/>
      <c r="H1672" s="17"/>
      <c r="I1672" s="17"/>
      <c r="J1672" s="30"/>
      <c r="K1672" s="13"/>
    </row>
    <row r="1673" spans="2:11" ht="15" customHeight="1">
      <c r="B1673" s="51"/>
      <c r="C1673" s="51"/>
      <c r="D1673" s="10"/>
      <c r="E1673" s="11"/>
      <c r="F1673" s="11"/>
      <c r="G1673" s="11"/>
      <c r="H1673" s="17"/>
      <c r="I1673" s="17"/>
      <c r="J1673" s="30"/>
      <c r="K1673" s="13"/>
    </row>
    <row r="1674" spans="2:11" ht="15" customHeight="1" thickBot="1">
      <c r="B1674" s="51"/>
      <c r="C1674" s="51"/>
      <c r="D1674" s="10"/>
      <c r="E1674" s="11"/>
      <c r="F1674" s="11"/>
      <c r="G1674" s="11"/>
      <c r="H1674" s="17"/>
      <c r="I1674" s="17"/>
      <c r="J1674" s="30"/>
      <c r="K1674" s="13"/>
    </row>
    <row r="1675" spans="2:11" ht="18" customHeight="1" thickBot="1">
      <c r="B1675" s="644" t="s">
        <v>353</v>
      </c>
      <c r="C1675" s="645"/>
      <c r="D1675" s="645"/>
      <c r="E1675" s="645"/>
      <c r="F1675" s="645"/>
      <c r="G1675" s="645"/>
      <c r="H1675" s="645"/>
      <c r="I1675" s="75"/>
      <c r="J1675" s="75"/>
      <c r="K1675" s="76"/>
    </row>
    <row r="1676" spans="2:11" ht="15" customHeight="1" thickBot="1">
      <c r="B1676" s="650" t="s">
        <v>627</v>
      </c>
      <c r="C1676" s="580"/>
      <c r="D1676" s="580"/>
      <c r="E1676" s="580"/>
      <c r="F1676" s="580"/>
      <c r="G1676" s="579"/>
      <c r="H1676" s="580"/>
      <c r="I1676" s="116" t="s">
        <v>540</v>
      </c>
      <c r="J1676" s="154">
        <f>J1690</f>
        <v>378006.92805324803</v>
      </c>
      <c r="K1676" s="155"/>
    </row>
    <row r="1677" spans="2:11" ht="39.75" customHeight="1" thickBot="1">
      <c r="B1677" s="542" t="s">
        <v>265</v>
      </c>
      <c r="C1677" s="543"/>
      <c r="D1677" s="543"/>
      <c r="E1677" s="543"/>
      <c r="F1677" s="543"/>
      <c r="G1677" s="543"/>
      <c r="H1677" s="543"/>
      <c r="I1677" s="543"/>
      <c r="J1677" s="543"/>
      <c r="K1677" s="544"/>
    </row>
    <row r="1678" spans="2:11" ht="15" customHeight="1" thickBot="1">
      <c r="B1678" s="545" t="s">
        <v>102</v>
      </c>
      <c r="C1678" s="546"/>
      <c r="D1678" s="546"/>
      <c r="E1678" s="546"/>
      <c r="F1678" s="546"/>
      <c r="G1678" s="546"/>
      <c r="H1678" s="546"/>
      <c r="I1678" s="542" t="s">
        <v>497</v>
      </c>
      <c r="J1678" s="543"/>
      <c r="K1678" s="544"/>
    </row>
    <row r="1679" spans="2:11" ht="15.75" thickBot="1">
      <c r="B1679" s="71" t="s">
        <v>94</v>
      </c>
      <c r="C1679" s="642" t="s">
        <v>95</v>
      </c>
      <c r="D1679" s="643"/>
      <c r="E1679" s="643"/>
      <c r="F1679" s="643"/>
      <c r="G1679" s="643"/>
      <c r="H1679" s="649"/>
      <c r="I1679" s="72" t="s">
        <v>97</v>
      </c>
      <c r="J1679" s="118" t="s">
        <v>98</v>
      </c>
      <c r="K1679" s="119" t="s">
        <v>99</v>
      </c>
    </row>
    <row r="1680" spans="2:11" ht="24" customHeight="1" thickBot="1">
      <c r="B1680" s="71" t="s">
        <v>732</v>
      </c>
      <c r="C1680" s="581" t="s">
        <v>733</v>
      </c>
      <c r="D1680" s="556"/>
      <c r="E1680" s="556"/>
      <c r="F1680" s="556"/>
      <c r="G1680" s="556"/>
      <c r="H1680" s="557"/>
      <c r="I1680" s="133">
        <v>42735</v>
      </c>
      <c r="J1680" s="144">
        <v>0.1</v>
      </c>
      <c r="K1680" s="145">
        <v>0.6</v>
      </c>
    </row>
    <row r="1681" spans="1:11" ht="17.25" customHeight="1" thickBot="1">
      <c r="B1681" s="71" t="s">
        <v>734</v>
      </c>
      <c r="C1681" s="581" t="s">
        <v>735</v>
      </c>
      <c r="D1681" s="556"/>
      <c r="E1681" s="556"/>
      <c r="F1681" s="556"/>
      <c r="G1681" s="556"/>
      <c r="H1681" s="557"/>
      <c r="I1681" s="133">
        <v>42735</v>
      </c>
      <c r="J1681" s="144">
        <v>0.2</v>
      </c>
      <c r="K1681" s="145">
        <v>0.6</v>
      </c>
    </row>
    <row r="1682" spans="1:11" ht="15.75" thickBot="1">
      <c r="B1682" s="68"/>
      <c r="C1682" s="5"/>
      <c r="D1682" s="5"/>
      <c r="E1682" s="5"/>
      <c r="F1682" s="5"/>
      <c r="G1682" s="5"/>
      <c r="H1682" s="5"/>
      <c r="I1682" s="33"/>
      <c r="J1682" s="5"/>
      <c r="K1682" s="5"/>
    </row>
    <row r="1683" spans="1:11" ht="15.75" customHeight="1" thickBot="1">
      <c r="B1683" s="521" t="s">
        <v>358</v>
      </c>
      <c r="C1683" s="522"/>
      <c r="D1683" s="522"/>
      <c r="E1683" s="522"/>
      <c r="F1683" s="522"/>
      <c r="G1683" s="522"/>
      <c r="H1683" s="522"/>
      <c r="I1683" s="522"/>
      <c r="J1683" s="522"/>
      <c r="K1683" s="523"/>
    </row>
    <row r="1684" spans="1:11" ht="18" customHeight="1" thickBot="1">
      <c r="B1684" s="499" t="s">
        <v>101</v>
      </c>
      <c r="C1684" s="646"/>
      <c r="D1684" s="646"/>
      <c r="E1684" s="646"/>
      <c r="F1684" s="646"/>
      <c r="G1684" s="646"/>
      <c r="H1684" s="646"/>
      <c r="I1684" s="646"/>
      <c r="J1684" s="646"/>
      <c r="K1684" s="500"/>
    </row>
    <row r="1685" spans="1:11" ht="15.75" customHeight="1" thickBot="1">
      <c r="B1685" s="297" t="s">
        <v>0</v>
      </c>
      <c r="C1685" s="298"/>
      <c r="D1685" s="70" t="s">
        <v>1</v>
      </c>
      <c r="E1685" s="97" t="s">
        <v>2</v>
      </c>
      <c r="F1685" s="590" t="s">
        <v>3</v>
      </c>
      <c r="G1685" s="591"/>
      <c r="H1685" s="97" t="s">
        <v>4</v>
      </c>
      <c r="I1685" s="225" t="s">
        <v>103</v>
      </c>
      <c r="J1685" s="97" t="s">
        <v>5</v>
      </c>
      <c r="K1685" s="97" t="s">
        <v>6</v>
      </c>
    </row>
    <row r="1686" spans="1:11" ht="15.75" customHeight="1" thickBot="1">
      <c r="B1686" s="592" t="s">
        <v>81</v>
      </c>
      <c r="C1686" s="507"/>
      <c r="D1686" s="165"/>
      <c r="E1686" s="165"/>
      <c r="F1686" s="507"/>
      <c r="G1686" s="507"/>
      <c r="H1686" s="165">
        <v>2018</v>
      </c>
      <c r="I1686" s="300">
        <v>0.3</v>
      </c>
      <c r="J1686" s="123">
        <v>86000</v>
      </c>
      <c r="K1686" s="37">
        <v>0</v>
      </c>
    </row>
    <row r="1687" spans="1:11" ht="15.75" customHeight="1" thickBot="1">
      <c r="B1687" s="538" t="s">
        <v>472</v>
      </c>
      <c r="C1687" s="539"/>
      <c r="D1687" s="219" t="s">
        <v>8</v>
      </c>
      <c r="E1687" s="219" t="s">
        <v>230</v>
      </c>
      <c r="F1687" s="508" t="s">
        <v>7</v>
      </c>
      <c r="G1687" s="508"/>
      <c r="H1687" s="219">
        <v>2019</v>
      </c>
      <c r="I1687" s="300">
        <v>0.4</v>
      </c>
      <c r="J1687" s="121">
        <f>J1686*6.32%+(J1686)</f>
        <v>91435.199999999997</v>
      </c>
      <c r="K1687" s="38"/>
    </row>
    <row r="1688" spans="1:11" ht="15.75" thickBot="1">
      <c r="B1688" s="568"/>
      <c r="C1688" s="526"/>
      <c r="D1688" s="219"/>
      <c r="E1688" s="219" t="s">
        <v>231</v>
      </c>
      <c r="F1688" s="526"/>
      <c r="G1688" s="526"/>
      <c r="H1688" s="219">
        <v>2020</v>
      </c>
      <c r="I1688" s="300">
        <v>0.5</v>
      </c>
      <c r="J1688" s="121">
        <f>J1687*6.32%+(J1687)</f>
        <v>97213.904639999993</v>
      </c>
      <c r="K1688" s="38"/>
    </row>
    <row r="1689" spans="1:11" ht="16.5" customHeight="1" thickBot="1">
      <c r="B1689" s="527"/>
      <c r="C1689" s="528"/>
      <c r="D1689" s="213"/>
      <c r="E1689" s="168" t="s">
        <v>628</v>
      </c>
      <c r="F1689" s="529"/>
      <c r="G1689" s="529"/>
      <c r="H1689" s="168">
        <v>2021</v>
      </c>
      <c r="I1689" s="300">
        <v>0.6</v>
      </c>
      <c r="J1689" s="122">
        <f>J1688*6.32%+(J1688)</f>
        <v>103357.823413248</v>
      </c>
      <c r="K1689" s="42"/>
    </row>
    <row r="1690" spans="1:11" ht="15.75" thickBot="1">
      <c r="A1690" s="33"/>
      <c r="B1690" s="530"/>
      <c r="C1690" s="531"/>
      <c r="D1690" s="461"/>
      <c r="E1690" s="457"/>
      <c r="F1690" s="569"/>
      <c r="G1690" s="570"/>
      <c r="H1690" s="571" t="s">
        <v>9</v>
      </c>
      <c r="I1690" s="572"/>
      <c r="J1690" s="284">
        <f>SUM(J1686:J1689)</f>
        <v>378006.92805324803</v>
      </c>
      <c r="K1690" s="43"/>
    </row>
    <row r="1691" spans="1:11" ht="15" customHeight="1">
      <c r="B1691" s="51"/>
      <c r="C1691" s="51"/>
      <c r="D1691" s="10"/>
      <c r="E1691" s="11"/>
      <c r="F1691" s="11"/>
      <c r="G1691" s="11"/>
      <c r="H1691" s="17"/>
      <c r="I1691" s="17"/>
      <c r="J1691" s="30"/>
      <c r="K1691" s="13"/>
    </row>
    <row r="1692" spans="1:11">
      <c r="B1692" s="51"/>
      <c r="C1692" s="51"/>
      <c r="D1692" s="10"/>
      <c r="E1692" s="11"/>
      <c r="F1692" s="11"/>
      <c r="G1692" s="11"/>
      <c r="H1692" s="17"/>
      <c r="I1692" s="17"/>
      <c r="J1692" s="30"/>
      <c r="K1692" s="13"/>
    </row>
    <row r="1693" spans="1:11" ht="15" customHeight="1">
      <c r="B1693" s="10"/>
      <c r="C1693" s="10"/>
      <c r="D1693" s="17"/>
      <c r="E1693" s="54"/>
      <c r="F1693" s="9"/>
      <c r="G1693" s="9"/>
      <c r="H1693" s="55"/>
      <c r="I1693" s="55"/>
      <c r="J1693" s="9"/>
      <c r="K1693" s="17"/>
    </row>
    <row r="1694" spans="1:11" ht="15" customHeight="1">
      <c r="B1694" s="10"/>
      <c r="C1694" s="10"/>
      <c r="D1694" s="17"/>
      <c r="E1694" s="54"/>
      <c r="F1694" s="9"/>
      <c r="G1694" s="9"/>
      <c r="H1694" s="55"/>
      <c r="I1694" s="55"/>
      <c r="J1694" s="9"/>
      <c r="K1694" s="17"/>
    </row>
    <row r="1695" spans="1:11" ht="15" customHeight="1">
      <c r="B1695" s="10"/>
      <c r="C1695" s="10"/>
      <c r="D1695" s="17"/>
      <c r="E1695" s="54"/>
      <c r="F1695" s="9"/>
      <c r="G1695" s="9"/>
      <c r="H1695" s="55"/>
      <c r="I1695" s="55"/>
      <c r="J1695" s="9"/>
      <c r="K1695" s="17"/>
    </row>
    <row r="1696" spans="1:11" ht="15" customHeight="1">
      <c r="B1696" s="10"/>
      <c r="C1696" s="10"/>
      <c r="D1696" s="17"/>
      <c r="E1696" s="54"/>
      <c r="F1696" s="9"/>
      <c r="G1696" s="9"/>
      <c r="H1696" s="55"/>
      <c r="I1696" s="55"/>
      <c r="J1696" s="9"/>
      <c r="K1696" s="17"/>
    </row>
    <row r="1697" spans="2:11" ht="15" customHeight="1">
      <c r="B1697" s="10"/>
      <c r="C1697" s="10"/>
      <c r="D1697" s="17"/>
      <c r="E1697" s="54"/>
      <c r="F1697" s="9"/>
      <c r="G1697" s="9"/>
      <c r="H1697" s="55"/>
      <c r="I1697" s="55"/>
      <c r="J1697" s="9"/>
      <c r="K1697" s="17"/>
    </row>
    <row r="1698" spans="2:11" ht="15" customHeight="1">
      <c r="B1698" s="10"/>
      <c r="C1698" s="10"/>
      <c r="D1698" s="17"/>
      <c r="E1698" s="54"/>
      <c r="F1698" s="9"/>
      <c r="G1698" s="9"/>
      <c r="H1698" s="55"/>
      <c r="I1698" s="55"/>
      <c r="J1698" s="9"/>
      <c r="K1698" s="17"/>
    </row>
    <row r="1699" spans="2:11" ht="15" customHeight="1">
      <c r="B1699" s="10"/>
      <c r="C1699" s="10"/>
      <c r="D1699" s="17"/>
      <c r="E1699" s="54"/>
      <c r="F1699" s="9"/>
      <c r="G1699" s="9"/>
      <c r="H1699" s="55"/>
      <c r="I1699" s="55"/>
      <c r="J1699" s="9"/>
      <c r="K1699" s="17"/>
    </row>
    <row r="1700" spans="2:11" ht="15" customHeight="1">
      <c r="B1700" s="10"/>
      <c r="C1700" s="10"/>
      <c r="D1700" s="17"/>
      <c r="E1700" s="54"/>
      <c r="F1700" s="9"/>
      <c r="G1700" s="9"/>
      <c r="H1700" s="55"/>
      <c r="I1700" s="55"/>
      <c r="J1700" s="9"/>
      <c r="K1700" s="17"/>
    </row>
    <row r="1701" spans="2:11" ht="15" customHeight="1">
      <c r="B1701" s="10"/>
      <c r="C1701" s="10"/>
      <c r="D1701" s="17"/>
      <c r="E1701" s="54"/>
      <c r="F1701" s="9"/>
      <c r="G1701" s="9"/>
      <c r="H1701" s="55"/>
      <c r="I1701" s="55"/>
      <c r="J1701" s="9"/>
      <c r="K1701" s="17"/>
    </row>
    <row r="1702" spans="2:11" ht="15" customHeight="1">
      <c r="B1702" s="10"/>
      <c r="C1702" s="10"/>
      <c r="D1702" s="17"/>
      <c r="E1702" s="54"/>
      <c r="F1702" s="9"/>
      <c r="G1702" s="9"/>
      <c r="H1702" s="55"/>
      <c r="I1702" s="55"/>
      <c r="J1702" s="9"/>
      <c r="K1702" s="17"/>
    </row>
    <row r="1703" spans="2:11" ht="15" customHeight="1">
      <c r="B1703" s="10"/>
      <c r="C1703" s="10"/>
      <c r="D1703" s="17"/>
      <c r="E1703" s="54"/>
      <c r="F1703" s="9"/>
      <c r="G1703" s="9"/>
      <c r="H1703" s="55"/>
      <c r="I1703" s="55"/>
      <c r="J1703" s="9"/>
      <c r="K1703" s="17"/>
    </row>
    <row r="1704" spans="2:11" ht="15" customHeight="1">
      <c r="B1704" s="10"/>
      <c r="C1704" s="10"/>
      <c r="D1704" s="17"/>
      <c r="E1704" s="54"/>
      <c r="F1704" s="9"/>
      <c r="G1704" s="9"/>
      <c r="H1704" s="55"/>
      <c r="I1704" s="55"/>
      <c r="J1704" s="9"/>
      <c r="K1704" s="17"/>
    </row>
    <row r="1705" spans="2:11" ht="15" customHeight="1">
      <c r="B1705" s="10"/>
      <c r="C1705" s="10"/>
      <c r="D1705" s="17"/>
      <c r="E1705" s="54"/>
      <c r="F1705" s="9"/>
      <c r="G1705" s="9"/>
      <c r="H1705" s="55"/>
      <c r="I1705" s="55"/>
      <c r="J1705" s="9"/>
      <c r="K1705" s="17"/>
    </row>
    <row r="1706" spans="2:11" ht="15" customHeight="1">
      <c r="B1706" s="10"/>
      <c r="C1706" s="10"/>
      <c r="D1706" s="17"/>
      <c r="E1706" s="54"/>
      <c r="F1706" s="9"/>
      <c r="G1706" s="9"/>
      <c r="H1706" s="55"/>
      <c r="I1706" s="55"/>
      <c r="J1706" s="9"/>
      <c r="K1706" s="17"/>
    </row>
    <row r="1707" spans="2:11" ht="15" customHeight="1">
      <c r="B1707" s="10"/>
      <c r="C1707" s="10"/>
      <c r="D1707" s="17"/>
      <c r="E1707" s="54"/>
      <c r="F1707" s="9"/>
      <c r="G1707" s="9"/>
      <c r="H1707" s="55"/>
      <c r="I1707" s="55"/>
      <c r="J1707" s="9"/>
      <c r="K1707" s="17"/>
    </row>
    <row r="1708" spans="2:11" ht="15" customHeight="1" thickBot="1">
      <c r="B1708" s="10"/>
      <c r="C1708" s="10"/>
      <c r="D1708" s="17"/>
      <c r="E1708" s="54"/>
      <c r="F1708" s="9"/>
      <c r="G1708" s="9"/>
      <c r="H1708" s="55"/>
      <c r="I1708" s="55"/>
      <c r="J1708" s="9"/>
      <c r="K1708" s="17"/>
    </row>
    <row r="1709" spans="2:11" ht="19.5" customHeight="1" thickBot="1">
      <c r="B1709" s="157" t="s">
        <v>356</v>
      </c>
      <c r="C1709" s="75"/>
      <c r="D1709" s="75"/>
      <c r="E1709" s="75"/>
      <c r="F1709" s="75"/>
      <c r="G1709" s="75"/>
      <c r="H1709" s="75"/>
      <c r="I1709" s="75"/>
      <c r="J1709" s="75"/>
      <c r="K1709" s="76"/>
    </row>
    <row r="1710" spans="2:11" ht="15" customHeight="1" thickBot="1">
      <c r="B1710" s="650" t="s">
        <v>267</v>
      </c>
      <c r="C1710" s="580"/>
      <c r="D1710" s="580"/>
      <c r="E1710" s="580"/>
      <c r="F1710" s="580"/>
      <c r="G1710" s="579"/>
      <c r="H1710" s="580"/>
      <c r="I1710" s="116" t="s">
        <v>540</v>
      </c>
      <c r="J1710" s="154">
        <f>J1723</f>
        <v>4395.4293959679999</v>
      </c>
      <c r="K1710" s="155"/>
    </row>
    <row r="1711" spans="2:11" ht="26.25" customHeight="1" thickBot="1">
      <c r="B1711" s="542" t="s">
        <v>629</v>
      </c>
      <c r="C1711" s="543"/>
      <c r="D1711" s="543"/>
      <c r="E1711" s="543"/>
      <c r="F1711" s="543"/>
      <c r="G1711" s="543"/>
      <c r="H1711" s="543"/>
      <c r="I1711" s="543"/>
      <c r="J1711" s="543"/>
      <c r="K1711" s="544"/>
    </row>
    <row r="1712" spans="2:11" ht="15" customHeight="1" thickBot="1">
      <c r="B1712" s="105" t="s">
        <v>102</v>
      </c>
      <c r="C1712" s="106"/>
      <c r="D1712" s="106"/>
      <c r="E1712" s="106"/>
      <c r="F1712" s="106"/>
      <c r="G1712" s="106"/>
      <c r="H1712" s="106"/>
      <c r="I1712" s="102" t="s">
        <v>497</v>
      </c>
      <c r="J1712" s="103" t="s">
        <v>719</v>
      </c>
      <c r="K1712" s="104"/>
    </row>
    <row r="1713" spans="1:11" ht="15" customHeight="1" thickBot="1">
      <c r="B1713" s="71" t="s">
        <v>94</v>
      </c>
      <c r="C1713" s="642" t="s">
        <v>95</v>
      </c>
      <c r="D1713" s="643"/>
      <c r="E1713" s="643"/>
      <c r="F1713" s="643"/>
      <c r="G1713" s="643"/>
      <c r="H1713" s="649"/>
      <c r="I1713" s="72" t="s">
        <v>97</v>
      </c>
      <c r="J1713" s="118" t="s">
        <v>98</v>
      </c>
      <c r="K1713" s="119" t="s">
        <v>99</v>
      </c>
    </row>
    <row r="1714" spans="1:11" ht="13.5" customHeight="1" thickBot="1">
      <c r="B1714" s="171" t="s">
        <v>731</v>
      </c>
      <c r="C1714" s="581" t="s">
        <v>736</v>
      </c>
      <c r="D1714" s="556"/>
      <c r="E1714" s="556"/>
      <c r="F1714" s="556"/>
      <c r="G1714" s="556"/>
      <c r="H1714" s="557"/>
      <c r="I1714" s="129">
        <v>42735</v>
      </c>
      <c r="J1714" s="151">
        <v>1</v>
      </c>
      <c r="K1714" s="152">
        <v>1</v>
      </c>
    </row>
    <row r="1715" spans="1:11" ht="18" customHeight="1" thickBot="1">
      <c r="B1715" s="68"/>
      <c r="C1715" s="5"/>
      <c r="D1715" s="5"/>
      <c r="E1715" s="5"/>
      <c r="F1715" s="5"/>
      <c r="G1715" s="5"/>
      <c r="H1715" s="5"/>
      <c r="I1715" s="33"/>
      <c r="J1715" s="5"/>
      <c r="K1715" s="5"/>
    </row>
    <row r="1716" spans="1:11" ht="15.75" customHeight="1" thickBot="1">
      <c r="B1716" s="666" t="s">
        <v>358</v>
      </c>
      <c r="C1716" s="667"/>
      <c r="D1716" s="667"/>
      <c r="E1716" s="667"/>
      <c r="F1716" s="667"/>
      <c r="G1716" s="667"/>
      <c r="H1716" s="667"/>
      <c r="I1716" s="667"/>
      <c r="J1716" s="667"/>
      <c r="K1716" s="668"/>
    </row>
    <row r="1717" spans="1:11" ht="16.5" customHeight="1" thickBot="1">
      <c r="B1717" s="514" t="s">
        <v>101</v>
      </c>
      <c r="C1717" s="515"/>
      <c r="D1717" s="515"/>
      <c r="E1717" s="515"/>
      <c r="F1717" s="515"/>
      <c r="G1717" s="515"/>
      <c r="H1717" s="515"/>
      <c r="I1717" s="515"/>
      <c r="J1717" s="515"/>
      <c r="K1717" s="516"/>
    </row>
    <row r="1718" spans="1:11" ht="15.75" customHeight="1" thickBot="1">
      <c r="B1718" s="297" t="s">
        <v>0</v>
      </c>
      <c r="C1718" s="298"/>
      <c r="D1718" s="70" t="s">
        <v>1</v>
      </c>
      <c r="E1718" s="97" t="s">
        <v>2</v>
      </c>
      <c r="F1718" s="499" t="s">
        <v>3</v>
      </c>
      <c r="G1718" s="500"/>
      <c r="H1718" s="97" t="s">
        <v>4</v>
      </c>
      <c r="I1718" s="225" t="s">
        <v>103</v>
      </c>
      <c r="J1718" s="97" t="s">
        <v>5</v>
      </c>
      <c r="K1718" s="97" t="s">
        <v>6</v>
      </c>
    </row>
    <row r="1719" spans="1:11" ht="15.75" thickBot="1">
      <c r="B1719" s="519" t="s">
        <v>232</v>
      </c>
      <c r="C1719" s="520"/>
      <c r="D1719" s="165"/>
      <c r="E1719" s="165"/>
      <c r="F1719" s="536"/>
      <c r="G1719" s="537"/>
      <c r="H1719" s="165">
        <v>2018</v>
      </c>
      <c r="I1719" s="245" t="s">
        <v>228</v>
      </c>
      <c r="J1719" s="123">
        <v>1000</v>
      </c>
      <c r="K1719" s="37">
        <v>0</v>
      </c>
    </row>
    <row r="1720" spans="1:11" ht="16.5" customHeight="1" thickBot="1">
      <c r="B1720" s="524" t="s">
        <v>473</v>
      </c>
      <c r="C1720" s="525"/>
      <c r="D1720" s="219" t="s">
        <v>8</v>
      </c>
      <c r="E1720" s="219" t="s">
        <v>79</v>
      </c>
      <c r="F1720" s="532" t="s">
        <v>10</v>
      </c>
      <c r="G1720" s="533"/>
      <c r="H1720" s="219">
        <v>2019</v>
      </c>
      <c r="I1720" s="245" t="s">
        <v>228</v>
      </c>
      <c r="J1720" s="121">
        <f>J1719*6.32%+(J1719)</f>
        <v>1063.2</v>
      </c>
      <c r="K1720" s="38"/>
    </row>
    <row r="1721" spans="1:11" ht="15.75" thickBot="1">
      <c r="B1721" s="524"/>
      <c r="C1721" s="525"/>
      <c r="D1721" s="219"/>
      <c r="E1721" s="219" t="s">
        <v>233</v>
      </c>
      <c r="F1721" s="532"/>
      <c r="G1721" s="533"/>
      <c r="H1721" s="219">
        <v>2020</v>
      </c>
      <c r="I1721" s="245" t="s">
        <v>228</v>
      </c>
      <c r="J1721" s="121">
        <f>J1720*6.32%+(J1720)</f>
        <v>1130.3942400000001</v>
      </c>
      <c r="K1721" s="38"/>
    </row>
    <row r="1722" spans="1:11" ht="16.5" customHeight="1" thickBot="1">
      <c r="B1722" s="575"/>
      <c r="C1722" s="576"/>
      <c r="D1722" s="213"/>
      <c r="E1722" s="168"/>
      <c r="F1722" s="534"/>
      <c r="G1722" s="535"/>
      <c r="H1722" s="168">
        <v>2021</v>
      </c>
      <c r="I1722" s="245" t="s">
        <v>228</v>
      </c>
      <c r="J1722" s="122">
        <f>J1721*6.32%+(J1721)</f>
        <v>1201.835155968</v>
      </c>
      <c r="K1722" s="42"/>
    </row>
    <row r="1723" spans="1:11" ht="15.75" thickBot="1">
      <c r="B1723" s="499"/>
      <c r="C1723" s="500"/>
      <c r="D1723" s="461"/>
      <c r="E1723" s="457"/>
      <c r="F1723" s="498"/>
      <c r="G1723" s="498"/>
      <c r="H1723" s="499" t="s">
        <v>9</v>
      </c>
      <c r="I1723" s="500"/>
      <c r="J1723" s="284">
        <f>SUM(J1719:J1722)</f>
        <v>4395.4293959679999</v>
      </c>
      <c r="K1723" s="43"/>
    </row>
    <row r="1724" spans="1:11" ht="24.75" customHeight="1">
      <c r="A1724" s="33"/>
      <c r="B1724" s="51"/>
      <c r="C1724" s="51"/>
      <c r="D1724" s="10"/>
      <c r="E1724" s="11"/>
      <c r="F1724" s="11"/>
      <c r="G1724" s="11"/>
      <c r="H1724" s="17"/>
      <c r="I1724" s="17"/>
      <c r="J1724" s="30"/>
      <c r="K1724" s="13"/>
    </row>
    <row r="1725" spans="1:11" ht="15" customHeight="1">
      <c r="B1725" s="10"/>
      <c r="C1725" s="10"/>
      <c r="D1725" s="17"/>
      <c r="E1725" s="54"/>
      <c r="F1725" s="9"/>
      <c r="G1725" s="9"/>
      <c r="H1725" s="55"/>
      <c r="I1725" s="55"/>
      <c r="J1725" s="9"/>
      <c r="K1725" s="17"/>
    </row>
    <row r="1726" spans="1:11">
      <c r="B1726" s="10"/>
      <c r="C1726" s="10"/>
      <c r="D1726" s="17"/>
      <c r="E1726" s="54"/>
      <c r="F1726" s="9"/>
      <c r="G1726" s="9"/>
      <c r="H1726" s="55"/>
      <c r="I1726" s="55"/>
      <c r="J1726" s="9"/>
      <c r="K1726" s="17"/>
    </row>
    <row r="1727" spans="1:11" ht="15" customHeight="1">
      <c r="B1727" s="10"/>
      <c r="C1727" s="10"/>
      <c r="D1727" s="17"/>
      <c r="E1727" s="54"/>
      <c r="F1727" s="9"/>
      <c r="G1727" s="9"/>
      <c r="H1727" s="55"/>
      <c r="I1727" s="55"/>
      <c r="J1727" s="9"/>
      <c r="K1727" s="17"/>
    </row>
    <row r="1728" spans="1:11" ht="15" customHeight="1">
      <c r="B1728" s="10"/>
      <c r="C1728" s="10"/>
      <c r="D1728" s="17"/>
      <c r="E1728" s="54"/>
      <c r="F1728" s="9"/>
      <c r="G1728" s="9"/>
      <c r="H1728" s="55"/>
      <c r="I1728" s="55"/>
      <c r="J1728" s="9"/>
      <c r="K1728" s="17"/>
    </row>
    <row r="1729" spans="2:11" ht="15" customHeight="1">
      <c r="B1729" s="10"/>
      <c r="C1729" s="10"/>
      <c r="D1729" s="17"/>
      <c r="E1729" s="54"/>
      <c r="F1729" s="9"/>
      <c r="G1729" s="9"/>
      <c r="H1729" s="55"/>
      <c r="I1729" s="55"/>
      <c r="J1729" s="9"/>
      <c r="K1729" s="17"/>
    </row>
    <row r="1730" spans="2:11" ht="15" customHeight="1">
      <c r="B1730" s="10"/>
      <c r="C1730" s="10"/>
      <c r="D1730" s="17"/>
      <c r="E1730" s="54"/>
      <c r="F1730" s="9"/>
      <c r="G1730" s="9"/>
      <c r="H1730" s="55"/>
      <c r="I1730" s="55"/>
      <c r="J1730" s="9"/>
      <c r="K1730" s="17"/>
    </row>
    <row r="1731" spans="2:11" ht="15" customHeight="1">
      <c r="B1731" s="10"/>
      <c r="C1731" s="10"/>
      <c r="D1731" s="17"/>
      <c r="E1731" s="54"/>
      <c r="F1731" s="9"/>
      <c r="G1731" s="9"/>
      <c r="H1731" s="55"/>
      <c r="I1731" s="55"/>
      <c r="J1731" s="9"/>
      <c r="K1731" s="17"/>
    </row>
    <row r="1732" spans="2:11" ht="15" customHeight="1">
      <c r="B1732" s="10"/>
      <c r="C1732" s="10"/>
      <c r="D1732" s="17"/>
      <c r="E1732" s="54"/>
      <c r="F1732" s="9"/>
      <c r="G1732" s="9"/>
      <c r="H1732" s="55"/>
      <c r="I1732" s="55"/>
      <c r="J1732" s="9"/>
      <c r="K1732" s="17"/>
    </row>
    <row r="1733" spans="2:11" ht="15" customHeight="1">
      <c r="B1733" s="10"/>
      <c r="C1733" s="10"/>
      <c r="D1733" s="17"/>
      <c r="E1733" s="54"/>
      <c r="F1733" s="9"/>
      <c r="G1733" s="9"/>
      <c r="H1733" s="55"/>
      <c r="I1733" s="55"/>
      <c r="J1733" s="9"/>
      <c r="K1733" s="17"/>
    </row>
    <row r="1734" spans="2:11" ht="15" customHeight="1">
      <c r="B1734" s="10"/>
      <c r="C1734" s="10"/>
      <c r="D1734" s="17"/>
      <c r="E1734" s="54"/>
      <c r="F1734" s="9"/>
      <c r="G1734" s="9"/>
      <c r="H1734" s="55"/>
      <c r="I1734" s="55"/>
      <c r="J1734" s="9"/>
      <c r="K1734" s="17"/>
    </row>
    <row r="1735" spans="2:11" ht="15" customHeight="1">
      <c r="B1735" s="10"/>
      <c r="C1735" s="10"/>
      <c r="D1735" s="17"/>
      <c r="E1735" s="54"/>
      <c r="F1735" s="9"/>
      <c r="G1735" s="9"/>
      <c r="H1735" s="55"/>
      <c r="I1735" s="55"/>
      <c r="J1735" s="9"/>
      <c r="K1735" s="17"/>
    </row>
    <row r="1736" spans="2:11" ht="15" customHeight="1">
      <c r="B1736" s="10"/>
      <c r="C1736" s="10"/>
      <c r="D1736" s="17"/>
      <c r="E1736" s="54"/>
      <c r="F1736" s="9"/>
      <c r="G1736" s="9"/>
      <c r="H1736" s="55"/>
      <c r="I1736" s="55"/>
      <c r="J1736" s="9"/>
      <c r="K1736" s="17"/>
    </row>
    <row r="1737" spans="2:11" ht="15" customHeight="1">
      <c r="B1737" s="10"/>
      <c r="C1737" s="10"/>
      <c r="D1737" s="17"/>
      <c r="E1737" s="54"/>
      <c r="F1737" s="9"/>
      <c r="G1737" s="9"/>
      <c r="H1737" s="55"/>
      <c r="I1737" s="55"/>
      <c r="J1737" s="9"/>
      <c r="K1737" s="17"/>
    </row>
    <row r="1738" spans="2:11" ht="15" customHeight="1">
      <c r="B1738" s="10"/>
      <c r="C1738" s="10"/>
      <c r="D1738" s="17"/>
      <c r="E1738" s="54"/>
      <c r="F1738" s="9"/>
      <c r="G1738" s="9"/>
      <c r="H1738" s="55"/>
      <c r="I1738" s="55"/>
      <c r="J1738" s="9"/>
      <c r="K1738" s="17"/>
    </row>
    <row r="1739" spans="2:11" ht="15" customHeight="1">
      <c r="B1739" s="10"/>
      <c r="C1739" s="10"/>
      <c r="D1739" s="17"/>
      <c r="E1739" s="54"/>
      <c r="F1739" s="9"/>
      <c r="G1739" s="9"/>
      <c r="H1739" s="55"/>
      <c r="I1739" s="55"/>
      <c r="J1739" s="9"/>
      <c r="K1739" s="17"/>
    </row>
    <row r="1740" spans="2:11" ht="15" customHeight="1">
      <c r="B1740" s="445"/>
      <c r="C1740" s="445"/>
      <c r="D1740" s="444"/>
      <c r="E1740" s="54"/>
      <c r="F1740" s="446"/>
      <c r="G1740" s="446"/>
      <c r="H1740" s="55"/>
      <c r="I1740" s="55"/>
      <c r="J1740" s="446"/>
      <c r="K1740" s="444"/>
    </row>
    <row r="1741" spans="2:11" ht="15" customHeight="1">
      <c r="B1741" s="10"/>
      <c r="C1741" s="10"/>
      <c r="D1741" s="17"/>
      <c r="E1741" s="54"/>
      <c r="F1741" s="9"/>
      <c r="G1741" s="9"/>
      <c r="H1741" s="55"/>
      <c r="I1741" s="55"/>
      <c r="J1741" s="9"/>
      <c r="K1741" s="17"/>
    </row>
    <row r="1742" spans="2:11" ht="15" customHeight="1">
      <c r="B1742" s="10"/>
      <c r="C1742" s="10"/>
      <c r="D1742" s="17"/>
      <c r="E1742" s="54"/>
      <c r="F1742" s="9"/>
      <c r="G1742" s="9"/>
      <c r="H1742" s="55"/>
      <c r="I1742" s="55"/>
      <c r="J1742" s="9"/>
      <c r="K1742" s="17"/>
    </row>
    <row r="1743" spans="2:11" ht="15" customHeight="1" thickBot="1">
      <c r="B1743" s="414"/>
      <c r="C1743" s="414"/>
      <c r="D1743" s="413"/>
      <c r="E1743" s="54"/>
      <c r="F1743" s="415"/>
      <c r="G1743" s="415"/>
      <c r="H1743" s="55"/>
      <c r="I1743" s="55"/>
      <c r="J1743" s="415"/>
      <c r="K1743" s="413"/>
    </row>
    <row r="1744" spans="2:11" ht="19.5" customHeight="1" thickBot="1">
      <c r="B1744" s="644" t="s">
        <v>357</v>
      </c>
      <c r="C1744" s="645"/>
      <c r="D1744" s="645"/>
      <c r="E1744" s="645"/>
      <c r="F1744" s="645"/>
      <c r="G1744" s="645"/>
      <c r="H1744" s="645"/>
      <c r="I1744" s="75"/>
      <c r="J1744" s="75"/>
      <c r="K1744" s="76"/>
    </row>
    <row r="1745" spans="2:11" ht="15" customHeight="1" thickBot="1">
      <c r="B1745" s="650" t="s">
        <v>634</v>
      </c>
      <c r="C1745" s="580"/>
      <c r="D1745" s="580"/>
      <c r="E1745" s="580"/>
      <c r="F1745" s="580"/>
      <c r="G1745" s="579"/>
      <c r="H1745" s="580"/>
      <c r="I1745" s="116" t="s">
        <v>535</v>
      </c>
      <c r="J1745" s="156">
        <f>J1763+J1800+J1785+J1792+J1770</f>
        <v>2395509.0208025598</v>
      </c>
      <c r="K1745" s="170"/>
    </row>
    <row r="1746" spans="2:11" ht="27" customHeight="1" thickBot="1">
      <c r="B1746" s="542" t="s">
        <v>761</v>
      </c>
      <c r="C1746" s="543"/>
      <c r="D1746" s="543"/>
      <c r="E1746" s="543"/>
      <c r="F1746" s="543"/>
      <c r="G1746" s="543"/>
      <c r="H1746" s="543"/>
      <c r="I1746" s="543"/>
      <c r="J1746" s="543"/>
      <c r="K1746" s="544"/>
    </row>
    <row r="1747" spans="2:11" ht="15.75" customHeight="1" thickBot="1">
      <c r="B1747" s="545" t="s">
        <v>102</v>
      </c>
      <c r="C1747" s="546"/>
      <c r="D1747" s="546"/>
      <c r="E1747" s="546"/>
      <c r="F1747" s="546"/>
      <c r="G1747" s="546"/>
      <c r="H1747" s="546"/>
      <c r="I1747" s="542" t="s">
        <v>497</v>
      </c>
      <c r="J1747" s="543"/>
      <c r="K1747" s="544"/>
    </row>
    <row r="1748" spans="2:11" ht="15.75" thickBot="1">
      <c r="B1748" s="71" t="s">
        <v>94</v>
      </c>
      <c r="C1748" s="642" t="s">
        <v>95</v>
      </c>
      <c r="D1748" s="643"/>
      <c r="E1748" s="643"/>
      <c r="F1748" s="643"/>
      <c r="G1748" s="643"/>
      <c r="H1748" s="649"/>
      <c r="I1748" s="72" t="s">
        <v>97</v>
      </c>
      <c r="J1748" s="118" t="s">
        <v>98</v>
      </c>
      <c r="K1748" s="119" t="s">
        <v>99</v>
      </c>
    </row>
    <row r="1749" spans="2:11" ht="15.75" thickBot="1">
      <c r="B1749" s="71" t="s">
        <v>639</v>
      </c>
      <c r="C1749" s="555" t="s">
        <v>640</v>
      </c>
      <c r="D1749" s="556"/>
      <c r="E1749" s="556"/>
      <c r="F1749" s="556"/>
      <c r="G1749" s="556"/>
      <c r="H1749" s="557"/>
      <c r="I1749" s="132" t="s">
        <v>641</v>
      </c>
      <c r="J1749" s="184">
        <v>1.2999999999999999E-2</v>
      </c>
      <c r="K1749" s="183">
        <v>0.03</v>
      </c>
    </row>
    <row r="1750" spans="2:11" ht="19.5" customHeight="1" thickBot="1">
      <c r="B1750" s="71" t="s">
        <v>642</v>
      </c>
      <c r="C1750" s="555" t="s">
        <v>647</v>
      </c>
      <c r="D1750" s="556"/>
      <c r="E1750" s="556"/>
      <c r="F1750" s="556"/>
      <c r="G1750" s="556"/>
      <c r="H1750" s="557"/>
      <c r="I1750" s="132" t="s">
        <v>641</v>
      </c>
      <c r="J1750" s="182">
        <v>0.5</v>
      </c>
      <c r="K1750" s="183">
        <v>0.6</v>
      </c>
    </row>
    <row r="1751" spans="2:11" ht="18.75" customHeight="1" thickBot="1">
      <c r="B1751" s="71" t="s">
        <v>643</v>
      </c>
      <c r="C1751" s="555" t="s">
        <v>648</v>
      </c>
      <c r="D1751" s="556"/>
      <c r="E1751" s="556"/>
      <c r="F1751" s="556"/>
      <c r="G1751" s="556"/>
      <c r="H1751" s="557"/>
      <c r="I1751" s="132" t="s">
        <v>641</v>
      </c>
      <c r="J1751" s="184">
        <v>0.42099999999999999</v>
      </c>
      <c r="K1751" s="183">
        <v>1</v>
      </c>
    </row>
    <row r="1752" spans="2:11" ht="15.75" customHeight="1" thickBot="1">
      <c r="B1752" s="71" t="s">
        <v>644</v>
      </c>
      <c r="C1752" s="555" t="s">
        <v>649</v>
      </c>
      <c r="D1752" s="556"/>
      <c r="E1752" s="556"/>
      <c r="F1752" s="556"/>
      <c r="G1752" s="556"/>
      <c r="H1752" s="557"/>
      <c r="I1752" s="132" t="s">
        <v>641</v>
      </c>
      <c r="J1752" s="182">
        <v>0.14000000000000001</v>
      </c>
      <c r="K1752" s="185">
        <v>0.14050000000000001</v>
      </c>
    </row>
    <row r="1753" spans="2:11" ht="15.75" customHeight="1" thickBot="1">
      <c r="B1753" s="71" t="s">
        <v>645</v>
      </c>
      <c r="C1753" s="555" t="s">
        <v>650</v>
      </c>
      <c r="D1753" s="556"/>
      <c r="E1753" s="556"/>
      <c r="F1753" s="556"/>
      <c r="G1753" s="556"/>
      <c r="H1753" s="557"/>
      <c r="I1753" s="132" t="s">
        <v>641</v>
      </c>
      <c r="J1753" s="182">
        <v>0</v>
      </c>
      <c r="K1753" s="183">
        <v>1</v>
      </c>
    </row>
    <row r="1754" spans="2:11" ht="15.75" customHeight="1" thickBot="1">
      <c r="B1754" s="71" t="s">
        <v>646</v>
      </c>
      <c r="C1754" s="555" t="s">
        <v>651</v>
      </c>
      <c r="D1754" s="556"/>
      <c r="E1754" s="556"/>
      <c r="F1754" s="556"/>
      <c r="G1754" s="556"/>
      <c r="H1754" s="557"/>
      <c r="I1754" s="132" t="s">
        <v>641</v>
      </c>
      <c r="J1754" s="182">
        <v>0.05</v>
      </c>
      <c r="K1754" s="183">
        <v>0.1</v>
      </c>
    </row>
    <row r="1755" spans="2:11" ht="15.75" customHeight="1" thickBot="1">
      <c r="B1755" s="2"/>
      <c r="C1755" s="5"/>
      <c r="D1755" s="5"/>
      <c r="E1755" s="5"/>
      <c r="F1755" s="5"/>
      <c r="G1755" s="5"/>
      <c r="H1755" s="5"/>
      <c r="I1755" s="33"/>
      <c r="J1755" s="5"/>
      <c r="K1755" s="5"/>
    </row>
    <row r="1756" spans="2:11" ht="15.75" customHeight="1" thickBot="1">
      <c r="B1756" s="521" t="s">
        <v>635</v>
      </c>
      <c r="C1756" s="522"/>
      <c r="D1756" s="522"/>
      <c r="E1756" s="522"/>
      <c r="F1756" s="522"/>
      <c r="G1756" s="522"/>
      <c r="H1756" s="522"/>
      <c r="I1756" s="522"/>
      <c r="J1756" s="522"/>
      <c r="K1756" s="523"/>
    </row>
    <row r="1757" spans="2:11" ht="15.75" customHeight="1" thickBot="1">
      <c r="B1757" s="514" t="s">
        <v>101</v>
      </c>
      <c r="C1757" s="515"/>
      <c r="D1757" s="515"/>
      <c r="E1757" s="515"/>
      <c r="F1757" s="515"/>
      <c r="G1757" s="515"/>
      <c r="H1757" s="515"/>
      <c r="I1757" s="515"/>
      <c r="J1757" s="515"/>
      <c r="K1757" s="516"/>
    </row>
    <row r="1758" spans="2:11" ht="15.75" customHeight="1" thickBot="1">
      <c r="B1758" s="297" t="s">
        <v>0</v>
      </c>
      <c r="C1758" s="298"/>
      <c r="D1758" s="70" t="s">
        <v>1</v>
      </c>
      <c r="E1758" s="23" t="s">
        <v>2</v>
      </c>
      <c r="F1758" s="590" t="s">
        <v>3</v>
      </c>
      <c r="G1758" s="591"/>
      <c r="H1758" s="97" t="s">
        <v>4</v>
      </c>
      <c r="I1758" s="225" t="s">
        <v>103</v>
      </c>
      <c r="J1758" s="97" t="s">
        <v>5</v>
      </c>
      <c r="K1758" s="97" t="s">
        <v>6</v>
      </c>
    </row>
    <row r="1759" spans="2:11" ht="15.75" customHeight="1" thickBot="1">
      <c r="B1759" s="592" t="s">
        <v>636</v>
      </c>
      <c r="C1759" s="507"/>
      <c r="D1759" s="165"/>
      <c r="E1759" s="326"/>
      <c r="F1759" s="526"/>
      <c r="G1759" s="526"/>
      <c r="H1759" s="202">
        <v>2018</v>
      </c>
      <c r="I1759" s="380">
        <v>1.4999999999999999E-2</v>
      </c>
      <c r="J1759" s="123">
        <v>135000</v>
      </c>
      <c r="K1759" s="37">
        <v>0</v>
      </c>
    </row>
    <row r="1760" spans="2:11" ht="15.75" customHeight="1" thickBot="1">
      <c r="B1760" s="538" t="s">
        <v>474</v>
      </c>
      <c r="C1760" s="539"/>
      <c r="D1760" s="219" t="s">
        <v>8</v>
      </c>
      <c r="E1760" s="203" t="s">
        <v>652</v>
      </c>
      <c r="F1760" s="670" t="s">
        <v>7</v>
      </c>
      <c r="G1760" s="670"/>
      <c r="H1760" s="204">
        <v>2019</v>
      </c>
      <c r="I1760" s="382">
        <v>0.02</v>
      </c>
      <c r="J1760" s="121">
        <f>J1759*6.32%+(J1759)</f>
        <v>143532</v>
      </c>
      <c r="K1760" s="38"/>
    </row>
    <row r="1761" spans="2:11" ht="15.75" thickBot="1">
      <c r="B1761" s="568"/>
      <c r="C1761" s="526"/>
      <c r="D1761" s="52"/>
      <c r="E1761" s="219" t="s">
        <v>653</v>
      </c>
      <c r="F1761" s="249"/>
      <c r="G1761" s="383"/>
      <c r="H1761" s="204">
        <v>2020</v>
      </c>
      <c r="I1761" s="380">
        <v>2.5000000000000001E-2</v>
      </c>
      <c r="J1761" s="121">
        <f>J1760*6.32%+(J1760)</f>
        <v>152603.2224</v>
      </c>
      <c r="K1761" s="368"/>
    </row>
    <row r="1762" spans="2:11" ht="16.5" customHeight="1" thickBot="1">
      <c r="B1762" s="527"/>
      <c r="C1762" s="528"/>
      <c r="D1762" s="168"/>
      <c r="E1762" s="249"/>
      <c r="F1762" s="249"/>
      <c r="G1762" s="321"/>
      <c r="H1762" s="321">
        <v>2021</v>
      </c>
      <c r="I1762" s="384">
        <v>0.03</v>
      </c>
      <c r="J1762" s="122">
        <f>J1761*6.32%+(J1761)</f>
        <v>162247.74605568001</v>
      </c>
      <c r="K1762" s="368"/>
    </row>
    <row r="1763" spans="2:11" ht="15.75" thickBot="1">
      <c r="B1763" s="530"/>
      <c r="C1763" s="531"/>
      <c r="D1763" s="461"/>
      <c r="E1763" s="457"/>
      <c r="F1763" s="569"/>
      <c r="G1763" s="570"/>
      <c r="H1763" s="571" t="s">
        <v>9</v>
      </c>
      <c r="I1763" s="572"/>
      <c r="J1763" s="284">
        <f>SUM(J1759:J1762)</f>
        <v>593382.96845567995</v>
      </c>
      <c r="K1763" s="266"/>
    </row>
    <row r="1764" spans="2:11" ht="16.5" customHeight="1" thickBot="1">
      <c r="B1764" s="52"/>
      <c r="C1764" s="52"/>
      <c r="D1764" s="52"/>
      <c r="E1764" s="52"/>
      <c r="F1764" s="52"/>
      <c r="G1764" s="52"/>
      <c r="H1764" s="52"/>
      <c r="I1764" s="52"/>
      <c r="J1764" s="52"/>
      <c r="K1764" s="52"/>
    </row>
    <row r="1765" spans="2:11" ht="15.75" thickBot="1">
      <c r="B1765" s="297" t="s">
        <v>0</v>
      </c>
      <c r="C1765" s="298"/>
      <c r="D1765" s="70" t="s">
        <v>1</v>
      </c>
      <c r="E1765" s="97" t="s">
        <v>2</v>
      </c>
      <c r="F1765" s="499" t="s">
        <v>3</v>
      </c>
      <c r="G1765" s="500"/>
      <c r="H1765" s="97" t="s">
        <v>4</v>
      </c>
      <c r="I1765" s="225" t="s">
        <v>103</v>
      </c>
      <c r="J1765" s="97" t="s">
        <v>5</v>
      </c>
      <c r="K1765" s="97" t="s">
        <v>6</v>
      </c>
    </row>
    <row r="1766" spans="2:11" ht="15.75" thickBot="1">
      <c r="B1766" s="519" t="s">
        <v>638</v>
      </c>
      <c r="C1766" s="520"/>
      <c r="D1766" s="165"/>
      <c r="E1766" s="165"/>
      <c r="F1766" s="536"/>
      <c r="G1766" s="537"/>
      <c r="H1766" s="165">
        <v>2018</v>
      </c>
      <c r="I1766" s="300">
        <v>0.2</v>
      </c>
      <c r="J1766" s="123">
        <v>90000</v>
      </c>
      <c r="K1766" s="37">
        <v>0</v>
      </c>
    </row>
    <row r="1767" spans="2:11" ht="15.75" thickBot="1">
      <c r="B1767" s="524" t="s">
        <v>667</v>
      </c>
      <c r="C1767" s="525"/>
      <c r="D1767" s="219" t="s">
        <v>8</v>
      </c>
      <c r="E1767" s="219" t="s">
        <v>79</v>
      </c>
      <c r="F1767" s="532" t="s">
        <v>7</v>
      </c>
      <c r="G1767" s="533"/>
      <c r="H1767" s="219">
        <v>2019</v>
      </c>
      <c r="I1767" s="300">
        <v>0.3</v>
      </c>
      <c r="J1767" s="121">
        <f>J1766*6.32%+(J1766)</f>
        <v>95688</v>
      </c>
      <c r="K1767" s="38"/>
    </row>
    <row r="1768" spans="2:11" ht="15.75" thickBot="1">
      <c r="B1768" s="524"/>
      <c r="C1768" s="525"/>
      <c r="D1768" s="219"/>
      <c r="E1768" s="219" t="s">
        <v>233</v>
      </c>
      <c r="F1768" s="532"/>
      <c r="G1768" s="533"/>
      <c r="H1768" s="219">
        <v>2020</v>
      </c>
      <c r="I1768" s="300">
        <v>0.4</v>
      </c>
      <c r="J1768" s="121">
        <f>J1767*6.32%+(J1767)</f>
        <v>101735.4816</v>
      </c>
      <c r="K1768" s="38"/>
    </row>
    <row r="1769" spans="2:11" ht="15.75" thickBot="1">
      <c r="B1769" s="575"/>
      <c r="C1769" s="576"/>
      <c r="D1769" s="213"/>
      <c r="E1769" s="168"/>
      <c r="F1769" s="534"/>
      <c r="G1769" s="535"/>
      <c r="H1769" s="168">
        <v>2021</v>
      </c>
      <c r="I1769" s="300">
        <v>0.5</v>
      </c>
      <c r="J1769" s="122">
        <f>J1768*6.32%+(J1768)</f>
        <v>108165.16403712</v>
      </c>
      <c r="K1769" s="42"/>
    </row>
    <row r="1770" spans="2:11" ht="15.75" thickBot="1">
      <c r="B1770" s="499"/>
      <c r="C1770" s="500"/>
      <c r="D1770" s="461"/>
      <c r="E1770" s="457"/>
      <c r="F1770" s="498"/>
      <c r="G1770" s="498"/>
      <c r="H1770" s="499" t="s">
        <v>9</v>
      </c>
      <c r="I1770" s="500"/>
      <c r="J1770" s="284">
        <f>SUM(J1766:J1769)</f>
        <v>395588.64563712</v>
      </c>
      <c r="K1770" s="43"/>
    </row>
    <row r="1771" spans="2:11" ht="15.75" customHeight="1">
      <c r="B1771" s="179"/>
      <c r="C1771" s="179"/>
      <c r="D1771" s="10"/>
      <c r="E1771" s="176"/>
      <c r="F1771" s="176"/>
      <c r="G1771" s="176"/>
      <c r="H1771" s="179"/>
      <c r="I1771" s="179"/>
      <c r="J1771" s="125"/>
      <c r="K1771" s="13"/>
    </row>
    <row r="1772" spans="2:11" ht="15.75" customHeight="1">
      <c r="B1772" s="179"/>
      <c r="C1772" s="179"/>
      <c r="D1772" s="10"/>
      <c r="E1772" s="176"/>
      <c r="F1772" s="176"/>
      <c r="G1772" s="176"/>
      <c r="H1772" s="179"/>
      <c r="I1772" s="179"/>
      <c r="J1772" s="125"/>
      <c r="K1772" s="13"/>
    </row>
    <row r="1773" spans="2:11">
      <c r="B1773" s="179"/>
      <c r="C1773" s="179"/>
      <c r="D1773" s="10"/>
      <c r="E1773" s="176"/>
      <c r="F1773" s="176"/>
      <c r="G1773" s="176"/>
      <c r="H1773" s="179"/>
      <c r="I1773" s="179"/>
      <c r="J1773" s="125"/>
      <c r="K1773" s="13"/>
    </row>
    <row r="1774" spans="2:11">
      <c r="B1774" s="179"/>
      <c r="C1774" s="179"/>
      <c r="D1774" s="10"/>
      <c r="E1774" s="176"/>
      <c r="F1774" s="176"/>
      <c r="G1774" s="176"/>
      <c r="H1774" s="179"/>
      <c r="I1774" s="179"/>
      <c r="J1774" s="125"/>
      <c r="K1774" s="13"/>
    </row>
    <row r="1775" spans="2:11">
      <c r="B1775" s="179"/>
      <c r="C1775" s="179"/>
      <c r="D1775" s="10"/>
      <c r="E1775" s="176"/>
      <c r="F1775" s="176"/>
      <c r="G1775" s="176"/>
      <c r="H1775" s="179"/>
      <c r="I1775" s="179"/>
      <c r="J1775" s="125"/>
      <c r="K1775" s="13"/>
    </row>
    <row r="1776" spans="2:11">
      <c r="B1776" s="179"/>
      <c r="C1776" s="179"/>
      <c r="D1776" s="10"/>
      <c r="E1776" s="176"/>
      <c r="F1776" s="176"/>
      <c r="G1776" s="176"/>
      <c r="H1776" s="179"/>
      <c r="I1776" s="179"/>
      <c r="J1776" s="125"/>
      <c r="K1776" s="13"/>
    </row>
    <row r="1777" spans="2:11" ht="15.75" thickBot="1"/>
    <row r="1778" spans="2:11" ht="16.5" thickBot="1">
      <c r="B1778" s="521" t="s">
        <v>359</v>
      </c>
      <c r="C1778" s="522"/>
      <c r="D1778" s="522"/>
      <c r="E1778" s="522"/>
      <c r="F1778" s="522"/>
      <c r="G1778" s="522"/>
      <c r="H1778" s="522"/>
      <c r="I1778" s="522"/>
      <c r="J1778" s="522"/>
      <c r="K1778" s="523"/>
    </row>
    <row r="1779" spans="2:11" ht="15.75" thickBot="1">
      <c r="B1779" s="514" t="s">
        <v>101</v>
      </c>
      <c r="C1779" s="515"/>
      <c r="D1779" s="515"/>
      <c r="E1779" s="515"/>
      <c r="F1779" s="515"/>
      <c r="G1779" s="515"/>
      <c r="H1779" s="515"/>
      <c r="I1779" s="515"/>
      <c r="J1779" s="515"/>
      <c r="K1779" s="516"/>
    </row>
    <row r="1780" spans="2:11" ht="15.75" thickBot="1">
      <c r="B1780" s="297" t="s">
        <v>0</v>
      </c>
      <c r="C1780" s="298"/>
      <c r="D1780" s="70" t="s">
        <v>1</v>
      </c>
      <c r="E1780" s="97" t="s">
        <v>2</v>
      </c>
      <c r="F1780" s="590" t="s">
        <v>3</v>
      </c>
      <c r="G1780" s="591"/>
      <c r="H1780" s="97" t="s">
        <v>4</v>
      </c>
      <c r="I1780" s="225" t="s">
        <v>103</v>
      </c>
      <c r="J1780" s="97" t="s">
        <v>5</v>
      </c>
      <c r="K1780" s="97" t="s">
        <v>6</v>
      </c>
    </row>
    <row r="1781" spans="2:11" ht="15.75" thickBot="1">
      <c r="B1781" s="592" t="s">
        <v>234</v>
      </c>
      <c r="C1781" s="507"/>
      <c r="D1781" s="165"/>
      <c r="E1781" s="165"/>
      <c r="F1781" s="507"/>
      <c r="G1781" s="507"/>
      <c r="H1781" s="165">
        <v>2018</v>
      </c>
      <c r="I1781" s="300">
        <v>0.55000000000000004</v>
      </c>
      <c r="J1781" s="123">
        <v>150000</v>
      </c>
      <c r="K1781" s="37">
        <v>0</v>
      </c>
    </row>
    <row r="1782" spans="2:11" ht="15.75" thickBot="1">
      <c r="B1782" s="538" t="s">
        <v>476</v>
      </c>
      <c r="C1782" s="539"/>
      <c r="D1782" s="219" t="s">
        <v>8</v>
      </c>
      <c r="E1782" s="219" t="s">
        <v>79</v>
      </c>
      <c r="F1782" s="508" t="s">
        <v>7</v>
      </c>
      <c r="G1782" s="508"/>
      <c r="H1782" s="219">
        <v>2019</v>
      </c>
      <c r="I1782" s="300">
        <v>0.6</v>
      </c>
      <c r="J1782" s="121">
        <f>J1781*6.32%+(J1781)</f>
        <v>159480</v>
      </c>
      <c r="K1782" s="38"/>
    </row>
    <row r="1783" spans="2:11" ht="15.75" thickBot="1">
      <c r="B1783" s="568"/>
      <c r="C1783" s="526"/>
      <c r="D1783" s="219"/>
      <c r="E1783" s="219" t="s">
        <v>233</v>
      </c>
      <c r="F1783" s="526"/>
      <c r="G1783" s="526"/>
      <c r="H1783" s="219">
        <v>2020</v>
      </c>
      <c r="I1783" s="300">
        <v>0.7</v>
      </c>
      <c r="J1783" s="121">
        <f>J1782*6.32%+(J1782)</f>
        <v>169559.136</v>
      </c>
      <c r="K1783" s="38"/>
    </row>
    <row r="1784" spans="2:11" ht="16.5" customHeight="1" thickBot="1">
      <c r="B1784" s="527"/>
      <c r="C1784" s="528"/>
      <c r="D1784" s="213"/>
      <c r="E1784" s="168"/>
      <c r="F1784" s="529"/>
      <c r="G1784" s="529"/>
      <c r="H1784" s="168">
        <v>2021</v>
      </c>
      <c r="I1784" s="300">
        <v>0.8</v>
      </c>
      <c r="J1784" s="122">
        <f>J1783*6.32%+(J1783)</f>
        <v>180275.2733952</v>
      </c>
      <c r="K1784" s="42"/>
    </row>
    <row r="1785" spans="2:11" ht="16.5" customHeight="1" thickBot="1">
      <c r="B1785" s="530"/>
      <c r="C1785" s="531"/>
      <c r="D1785" s="461"/>
      <c r="E1785" s="457"/>
      <c r="F1785" s="569"/>
      <c r="G1785" s="570"/>
      <c r="H1785" s="571" t="s">
        <v>9</v>
      </c>
      <c r="I1785" s="572"/>
      <c r="J1785" s="284">
        <f>SUM(J1781:J1784)</f>
        <v>659314.40939519997</v>
      </c>
      <c r="K1785" s="43"/>
    </row>
    <row r="1786" spans="2:11" ht="15.75" thickBot="1">
      <c r="B1786" s="52"/>
      <c r="C1786" s="52"/>
      <c r="D1786" s="52"/>
      <c r="E1786" s="52"/>
      <c r="F1786" s="52"/>
      <c r="G1786" s="52"/>
      <c r="H1786" s="52"/>
      <c r="I1786" s="52"/>
      <c r="J1786" s="52"/>
      <c r="K1786" s="52"/>
    </row>
    <row r="1787" spans="2:11" ht="15.75" thickBot="1">
      <c r="B1787" s="297" t="s">
        <v>0</v>
      </c>
      <c r="C1787" s="298"/>
      <c r="D1787" s="70" t="s">
        <v>1</v>
      </c>
      <c r="E1787" s="97" t="s">
        <v>2</v>
      </c>
      <c r="F1787" s="590" t="s">
        <v>3</v>
      </c>
      <c r="G1787" s="591"/>
      <c r="H1787" s="97" t="s">
        <v>4</v>
      </c>
      <c r="I1787" s="225" t="s">
        <v>103</v>
      </c>
      <c r="J1787" s="97" t="s">
        <v>5</v>
      </c>
      <c r="K1787" s="97" t="s">
        <v>6</v>
      </c>
    </row>
    <row r="1788" spans="2:11" ht="15.75" thickBot="1">
      <c r="B1788" s="519" t="s">
        <v>235</v>
      </c>
      <c r="C1788" s="520"/>
      <c r="D1788" s="165"/>
      <c r="E1788" s="165"/>
      <c r="F1788" s="536"/>
      <c r="G1788" s="537"/>
      <c r="H1788" s="165">
        <v>2018</v>
      </c>
      <c r="I1788" s="385">
        <v>0.1401</v>
      </c>
      <c r="J1788" s="123">
        <v>150000</v>
      </c>
      <c r="K1788" s="37">
        <v>0</v>
      </c>
    </row>
    <row r="1789" spans="2:11" ht="15.75" thickBot="1">
      <c r="B1789" s="524" t="s">
        <v>477</v>
      </c>
      <c r="C1789" s="525"/>
      <c r="D1789" s="219" t="s">
        <v>8</v>
      </c>
      <c r="E1789" s="219" t="s">
        <v>236</v>
      </c>
      <c r="F1789" s="532" t="s">
        <v>7</v>
      </c>
      <c r="G1789" s="533"/>
      <c r="H1789" s="219">
        <v>2019</v>
      </c>
      <c r="I1789" s="385">
        <v>0.14019999999999999</v>
      </c>
      <c r="J1789" s="121">
        <f>J1788*6.32%+(J1788)</f>
        <v>159480</v>
      </c>
      <c r="K1789" s="38"/>
    </row>
    <row r="1790" spans="2:11" ht="15.75" thickBot="1">
      <c r="B1790" s="524"/>
      <c r="C1790" s="525"/>
      <c r="D1790" s="219"/>
      <c r="E1790" s="219" t="s">
        <v>32</v>
      </c>
      <c r="F1790" s="532"/>
      <c r="G1790" s="533"/>
      <c r="H1790" s="219">
        <v>2020</v>
      </c>
      <c r="I1790" s="385">
        <v>0.14030000000000001</v>
      </c>
      <c r="J1790" s="121">
        <f>J1789*6.32%+(J1789)</f>
        <v>169559.136</v>
      </c>
      <c r="K1790" s="38"/>
    </row>
    <row r="1791" spans="2:11" ht="15.75" thickBot="1">
      <c r="B1791" s="647"/>
      <c r="C1791" s="648"/>
      <c r="D1791" s="213"/>
      <c r="E1791" s="168"/>
      <c r="F1791" s="534"/>
      <c r="G1791" s="535"/>
      <c r="H1791" s="168">
        <v>2021</v>
      </c>
      <c r="I1791" s="385">
        <v>0.14050000000000001</v>
      </c>
      <c r="J1791" s="122">
        <f>J1790*6.32%+(J1790)</f>
        <v>180275.2733952</v>
      </c>
      <c r="K1791" s="42"/>
    </row>
    <row r="1792" spans="2:11" ht="15.75" thickBot="1">
      <c r="B1792" s="499"/>
      <c r="C1792" s="500"/>
      <c r="D1792" s="461"/>
      <c r="E1792" s="457"/>
      <c r="F1792" s="498"/>
      <c r="G1792" s="498"/>
      <c r="H1792" s="499" t="s">
        <v>9</v>
      </c>
      <c r="I1792" s="500"/>
      <c r="J1792" s="284">
        <f>SUM(J1788:J1791)</f>
        <v>659314.40939519997</v>
      </c>
      <c r="K1792" s="43"/>
    </row>
    <row r="1793" spans="2:11" ht="16.5" customHeight="1" thickBot="1">
      <c r="B1793" s="52"/>
      <c r="C1793" s="52"/>
      <c r="D1793" s="52"/>
      <c r="E1793" s="52"/>
      <c r="F1793" s="52"/>
      <c r="G1793" s="52"/>
      <c r="H1793" s="52"/>
      <c r="I1793" s="52"/>
      <c r="J1793" s="52"/>
      <c r="K1793" s="52"/>
    </row>
    <row r="1794" spans="2:11" ht="16.5" thickBot="1">
      <c r="B1794" s="626" t="s">
        <v>328</v>
      </c>
      <c r="C1794" s="627"/>
      <c r="D1794" s="627"/>
      <c r="E1794" s="627"/>
      <c r="F1794" s="627"/>
      <c r="G1794" s="627"/>
      <c r="H1794" s="627"/>
      <c r="I1794" s="627"/>
      <c r="J1794" s="627"/>
      <c r="K1794" s="628"/>
    </row>
    <row r="1795" spans="2:11" ht="15.75" thickBot="1">
      <c r="B1795" s="297" t="s">
        <v>0</v>
      </c>
      <c r="C1795" s="298"/>
      <c r="D1795" s="70" t="s">
        <v>1</v>
      </c>
      <c r="E1795" s="97" t="s">
        <v>2</v>
      </c>
      <c r="F1795" s="499" t="s">
        <v>3</v>
      </c>
      <c r="G1795" s="500"/>
      <c r="H1795" s="97" t="s">
        <v>4</v>
      </c>
      <c r="I1795" s="225" t="s">
        <v>103</v>
      </c>
      <c r="J1795" s="97" t="s">
        <v>5</v>
      </c>
      <c r="K1795" s="97" t="s">
        <v>6</v>
      </c>
    </row>
    <row r="1796" spans="2:11" ht="15.75" thickBot="1">
      <c r="B1796" s="553" t="s">
        <v>665</v>
      </c>
      <c r="C1796" s="554"/>
      <c r="D1796" s="165"/>
      <c r="E1796" s="165"/>
      <c r="F1796" s="654"/>
      <c r="G1796" s="554"/>
      <c r="H1796" s="165">
        <v>2018</v>
      </c>
      <c r="I1796" s="300">
        <v>0.7</v>
      </c>
      <c r="J1796" s="123">
        <v>20000</v>
      </c>
      <c r="K1796" s="37">
        <v>0</v>
      </c>
    </row>
    <row r="1797" spans="2:11" ht="15.75" thickBot="1">
      <c r="B1797" s="524" t="s">
        <v>475</v>
      </c>
      <c r="C1797" s="525"/>
      <c r="D1797" s="219" t="s">
        <v>8</v>
      </c>
      <c r="E1797" s="219" t="s">
        <v>79</v>
      </c>
      <c r="F1797" s="532" t="s">
        <v>10</v>
      </c>
      <c r="G1797" s="533"/>
      <c r="H1797" s="219">
        <v>2019</v>
      </c>
      <c r="I1797" s="300">
        <v>0.7</v>
      </c>
      <c r="J1797" s="121">
        <f>J1796*6.32%+(J1796)</f>
        <v>21264</v>
      </c>
      <c r="K1797" s="38"/>
    </row>
    <row r="1798" spans="2:11" ht="15.75" thickBot="1">
      <c r="B1798" s="665"/>
      <c r="C1798" s="548"/>
      <c r="D1798" s="219"/>
      <c r="E1798" s="219" t="s">
        <v>233</v>
      </c>
      <c r="F1798" s="547"/>
      <c r="G1798" s="548"/>
      <c r="H1798" s="219">
        <v>2020</v>
      </c>
      <c r="I1798" s="300">
        <v>0.7</v>
      </c>
      <c r="J1798" s="121">
        <f>J1797*6.32%+(J1797)</f>
        <v>22607.8848</v>
      </c>
      <c r="K1798" s="38"/>
    </row>
    <row r="1799" spans="2:11" ht="15.75" customHeight="1" thickBot="1">
      <c r="B1799" s="551"/>
      <c r="C1799" s="552"/>
      <c r="D1799" s="213"/>
      <c r="E1799" s="168"/>
      <c r="F1799" s="549"/>
      <c r="G1799" s="550"/>
      <c r="H1799" s="168">
        <v>2021</v>
      </c>
      <c r="I1799" s="300">
        <v>0.7</v>
      </c>
      <c r="J1799" s="122">
        <f>J1798*6.32%+(J1798)</f>
        <v>24036.703119360001</v>
      </c>
      <c r="K1799" s="42"/>
    </row>
    <row r="1800" spans="2:11" ht="15.75" customHeight="1" thickBot="1">
      <c r="B1800" s="530"/>
      <c r="C1800" s="531"/>
      <c r="D1800" s="461"/>
      <c r="E1800" s="457"/>
      <c r="F1800" s="569"/>
      <c r="G1800" s="570"/>
      <c r="H1800" s="571" t="s">
        <v>9</v>
      </c>
      <c r="I1800" s="572"/>
      <c r="J1800" s="284">
        <f>SUM(J1796:J1799)</f>
        <v>87908.587919359998</v>
      </c>
      <c r="K1800" s="43"/>
    </row>
    <row r="1801" spans="2:11" ht="15" customHeight="1">
      <c r="B1801" s="51"/>
      <c r="C1801" s="51"/>
      <c r="D1801" s="10"/>
      <c r="E1801" s="11"/>
      <c r="F1801" s="11"/>
      <c r="G1801" s="11"/>
      <c r="H1801" s="17"/>
      <c r="I1801" s="17"/>
      <c r="J1801" s="30"/>
      <c r="K1801" s="13"/>
    </row>
    <row r="1813" spans="2:11" ht="15.75" thickBot="1"/>
    <row r="1814" spans="2:11" ht="19.5" thickBot="1">
      <c r="B1814" s="644" t="s">
        <v>360</v>
      </c>
      <c r="C1814" s="645"/>
      <c r="D1814" s="645"/>
      <c r="E1814" s="645"/>
      <c r="F1814" s="645"/>
      <c r="G1814" s="645"/>
      <c r="H1814" s="645"/>
      <c r="I1814" s="75"/>
      <c r="J1814" s="75"/>
      <c r="K1814" s="76"/>
    </row>
    <row r="1815" spans="2:11" ht="15.75" thickBot="1">
      <c r="B1815" s="650" t="s">
        <v>274</v>
      </c>
      <c r="C1815" s="580"/>
      <c r="D1815" s="580"/>
      <c r="E1815" s="580"/>
      <c r="F1815" s="580"/>
      <c r="G1815" s="579"/>
      <c r="H1815" s="580"/>
      <c r="I1815" s="116" t="s">
        <v>535</v>
      </c>
      <c r="J1815" s="156">
        <f>K1829+K1836</f>
        <v>105490.305503232</v>
      </c>
      <c r="K1815" s="170"/>
    </row>
    <row r="1816" spans="2:11" ht="15.75" thickBot="1">
      <c r="B1816" s="542" t="s">
        <v>762</v>
      </c>
      <c r="C1816" s="543"/>
      <c r="D1816" s="543"/>
      <c r="E1816" s="543"/>
      <c r="F1816" s="543"/>
      <c r="G1816" s="543"/>
      <c r="H1816" s="543"/>
      <c r="I1816" s="543"/>
      <c r="J1816" s="543"/>
      <c r="K1816" s="544"/>
    </row>
    <row r="1817" spans="2:11" ht="15.75" thickBot="1">
      <c r="B1817" s="545" t="s">
        <v>609</v>
      </c>
      <c r="C1817" s="546"/>
      <c r="D1817" s="546"/>
      <c r="E1817" s="546"/>
      <c r="F1817" s="546"/>
      <c r="G1817" s="546"/>
      <c r="H1817" s="546"/>
      <c r="I1817" s="542" t="s">
        <v>497</v>
      </c>
      <c r="J1817" s="543"/>
      <c r="K1817" s="544"/>
    </row>
    <row r="1818" spans="2:11" ht="15.75" thickBot="1">
      <c r="B1818" s="71" t="s">
        <v>94</v>
      </c>
      <c r="C1818" s="642" t="s">
        <v>95</v>
      </c>
      <c r="D1818" s="643"/>
      <c r="E1818" s="643"/>
      <c r="F1818" s="643"/>
      <c r="G1818" s="643"/>
      <c r="H1818" s="649"/>
      <c r="I1818" s="72" t="s">
        <v>97</v>
      </c>
      <c r="J1818" s="118" t="s">
        <v>98</v>
      </c>
      <c r="K1818" s="119" t="s">
        <v>99</v>
      </c>
    </row>
    <row r="1819" spans="2:11" ht="15.75" thickBot="1">
      <c r="B1819" s="171" t="s">
        <v>610</v>
      </c>
      <c r="C1819" s="581" t="s">
        <v>612</v>
      </c>
      <c r="D1819" s="556"/>
      <c r="E1819" s="556"/>
      <c r="F1819" s="556"/>
      <c r="G1819" s="556"/>
      <c r="H1819" s="557"/>
      <c r="I1819" s="419">
        <v>2010</v>
      </c>
      <c r="J1819" s="420">
        <v>0.1694</v>
      </c>
      <c r="K1819" s="152">
        <v>0.3</v>
      </c>
    </row>
    <row r="1820" spans="2:11" ht="15.75" thickBot="1">
      <c r="B1820" s="171" t="s">
        <v>611</v>
      </c>
      <c r="C1820" s="581" t="s">
        <v>613</v>
      </c>
      <c r="D1820" s="556"/>
      <c r="E1820" s="556"/>
      <c r="F1820" s="556"/>
      <c r="G1820" s="556"/>
      <c r="H1820" s="557"/>
      <c r="I1820" s="129">
        <v>42735</v>
      </c>
      <c r="J1820" s="420">
        <v>3.8100000000000002E-2</v>
      </c>
      <c r="K1820" s="152">
        <v>0</v>
      </c>
    </row>
    <row r="1821" spans="2:11" ht="15.75" customHeight="1" thickBot="1">
      <c r="B1821" s="2"/>
      <c r="C1821" s="5"/>
      <c r="D1821" s="5"/>
      <c r="E1821" s="5"/>
      <c r="F1821" s="5"/>
      <c r="G1821" s="5"/>
      <c r="H1821" s="5"/>
      <c r="I1821" s="33"/>
      <c r="J1821" s="5"/>
      <c r="K1821" s="5"/>
    </row>
    <row r="1822" spans="2:11" ht="16.5" customHeight="1" thickBot="1">
      <c r="B1822" s="521" t="s">
        <v>361</v>
      </c>
      <c r="C1822" s="522"/>
      <c r="D1822" s="522"/>
      <c r="E1822" s="522"/>
      <c r="F1822" s="522"/>
      <c r="G1822" s="522"/>
      <c r="H1822" s="522"/>
      <c r="I1822" s="522"/>
      <c r="J1822" s="522"/>
      <c r="K1822" s="523"/>
    </row>
    <row r="1823" spans="2:11" ht="15.75" customHeight="1" thickBot="1"/>
    <row r="1824" spans="2:11" ht="15.75" customHeight="1" thickBot="1">
      <c r="B1824" s="48" t="s">
        <v>0</v>
      </c>
      <c r="C1824" s="49"/>
      <c r="D1824" s="45" t="s">
        <v>1</v>
      </c>
      <c r="E1824" s="34" t="s">
        <v>2</v>
      </c>
      <c r="F1824" s="517" t="s">
        <v>3</v>
      </c>
      <c r="G1824" s="518"/>
      <c r="H1824" s="34" t="s">
        <v>4</v>
      </c>
      <c r="I1824" s="32" t="s">
        <v>103</v>
      </c>
      <c r="J1824" s="44" t="s">
        <v>5</v>
      </c>
      <c r="K1824" s="44" t="s">
        <v>6</v>
      </c>
    </row>
    <row r="1825" spans="2:11" ht="15.75" customHeight="1" thickBot="1">
      <c r="B1825" s="592" t="s">
        <v>238</v>
      </c>
      <c r="C1825" s="507"/>
      <c r="D1825" s="165"/>
      <c r="E1825" s="165"/>
      <c r="F1825" s="507"/>
      <c r="G1825" s="507"/>
      <c r="H1825" s="165">
        <v>2018</v>
      </c>
      <c r="I1825" s="300">
        <v>0.9</v>
      </c>
      <c r="J1825" s="123">
        <v>0</v>
      </c>
      <c r="K1825" s="123">
        <v>19000</v>
      </c>
    </row>
    <row r="1826" spans="2:11" ht="15.75" customHeight="1" thickBot="1">
      <c r="B1826" s="538" t="s">
        <v>478</v>
      </c>
      <c r="C1826" s="539"/>
      <c r="D1826" s="219" t="s">
        <v>8</v>
      </c>
      <c r="E1826" s="219" t="s">
        <v>19</v>
      </c>
      <c r="F1826" s="508" t="s">
        <v>7</v>
      </c>
      <c r="G1826" s="508"/>
      <c r="H1826" s="219">
        <v>2019</v>
      </c>
      <c r="I1826" s="300">
        <v>1</v>
      </c>
      <c r="J1826" s="121">
        <f t="shared" ref="J1826:K1828" si="28">J1825*6.32%+(J1825)</f>
        <v>0</v>
      </c>
      <c r="K1826" s="121">
        <f t="shared" si="28"/>
        <v>20200.8</v>
      </c>
    </row>
    <row r="1827" spans="2:11" ht="15.75" thickBot="1">
      <c r="B1827" s="568"/>
      <c r="C1827" s="526"/>
      <c r="D1827" s="219"/>
      <c r="E1827" s="219" t="s">
        <v>77</v>
      </c>
      <c r="F1827" s="526"/>
      <c r="G1827" s="526"/>
      <c r="H1827" s="219">
        <v>2020</v>
      </c>
      <c r="I1827" s="300">
        <v>1</v>
      </c>
      <c r="J1827" s="121">
        <f t="shared" si="28"/>
        <v>0</v>
      </c>
      <c r="K1827" s="121">
        <f t="shared" si="28"/>
        <v>21477.490559999998</v>
      </c>
    </row>
    <row r="1828" spans="2:11" ht="16.5" customHeight="1" thickBot="1">
      <c r="B1828" s="527"/>
      <c r="C1828" s="528"/>
      <c r="D1828" s="213"/>
      <c r="E1828" s="168"/>
      <c r="F1828" s="529"/>
      <c r="G1828" s="529"/>
      <c r="H1828" s="168">
        <v>2021</v>
      </c>
      <c r="I1828" s="300">
        <v>1</v>
      </c>
      <c r="J1828" s="122">
        <f t="shared" si="28"/>
        <v>0</v>
      </c>
      <c r="K1828" s="122">
        <f t="shared" si="28"/>
        <v>22834.867963392</v>
      </c>
    </row>
    <row r="1829" spans="2:11" ht="15.75" thickBot="1">
      <c r="B1829" s="530"/>
      <c r="C1829" s="531"/>
      <c r="D1829" s="461"/>
      <c r="E1829" s="457"/>
      <c r="F1829" s="569"/>
      <c r="G1829" s="570"/>
      <c r="H1829" s="571" t="s">
        <v>9</v>
      </c>
      <c r="I1829" s="572"/>
      <c r="J1829" s="284">
        <f>SUM(J1825:J1828)</f>
        <v>0</v>
      </c>
      <c r="K1829" s="284">
        <f>SUM(K1825:K1828)</f>
        <v>83513.158523392005</v>
      </c>
    </row>
    <row r="1830" spans="2:11" ht="16.5" customHeight="1" thickBot="1">
      <c r="B1830" s="217"/>
      <c r="C1830" s="217"/>
      <c r="D1830" s="229"/>
      <c r="E1830" s="218"/>
      <c r="F1830" s="218"/>
      <c r="G1830" s="218"/>
      <c r="H1830" s="216"/>
      <c r="I1830" s="216"/>
      <c r="J1830" s="30"/>
      <c r="K1830" s="13"/>
    </row>
    <row r="1831" spans="2:11" ht="15.75" thickBot="1">
      <c r="B1831" s="297" t="s">
        <v>0</v>
      </c>
      <c r="C1831" s="298"/>
      <c r="D1831" s="70" t="s">
        <v>1</v>
      </c>
      <c r="E1831" s="97" t="s">
        <v>2</v>
      </c>
      <c r="F1831" s="590" t="s">
        <v>3</v>
      </c>
      <c r="G1831" s="591"/>
      <c r="H1831" s="97" t="s">
        <v>4</v>
      </c>
      <c r="I1831" s="225" t="s">
        <v>103</v>
      </c>
      <c r="J1831" s="97" t="s">
        <v>5</v>
      </c>
      <c r="K1831" s="97" t="s">
        <v>6</v>
      </c>
    </row>
    <row r="1832" spans="2:11" ht="15.75" thickBot="1">
      <c r="B1832" s="592" t="s">
        <v>632</v>
      </c>
      <c r="C1832" s="507"/>
      <c r="D1832" s="165"/>
      <c r="E1832" s="165"/>
      <c r="F1832" s="507"/>
      <c r="G1832" s="507"/>
      <c r="H1832" s="165">
        <v>2018</v>
      </c>
      <c r="I1832" s="300">
        <v>0.9</v>
      </c>
      <c r="J1832" s="123">
        <v>0</v>
      </c>
      <c r="K1832" s="123">
        <v>5000</v>
      </c>
    </row>
    <row r="1833" spans="2:11" ht="15.75" thickBot="1">
      <c r="B1833" s="538" t="s">
        <v>633</v>
      </c>
      <c r="C1833" s="539"/>
      <c r="D1833" s="219" t="s">
        <v>8</v>
      </c>
      <c r="E1833" s="219" t="s">
        <v>19</v>
      </c>
      <c r="F1833" s="508" t="s">
        <v>7</v>
      </c>
      <c r="G1833" s="508"/>
      <c r="H1833" s="219">
        <v>2019</v>
      </c>
      <c r="I1833" s="300">
        <v>1</v>
      </c>
      <c r="J1833" s="121">
        <f t="shared" ref="J1833:K1835" si="29">J1832*6.32%+(J1832)</f>
        <v>0</v>
      </c>
      <c r="K1833" s="121">
        <f t="shared" si="29"/>
        <v>5316</v>
      </c>
    </row>
    <row r="1834" spans="2:11" ht="15.75" thickBot="1">
      <c r="B1834" s="568"/>
      <c r="C1834" s="526"/>
      <c r="D1834" s="219"/>
      <c r="E1834" s="219" t="s">
        <v>77</v>
      </c>
      <c r="F1834" s="526"/>
      <c r="G1834" s="526"/>
      <c r="H1834" s="219">
        <v>2020</v>
      </c>
      <c r="I1834" s="300">
        <v>1</v>
      </c>
      <c r="J1834" s="121">
        <f t="shared" si="29"/>
        <v>0</v>
      </c>
      <c r="K1834" s="121">
        <f t="shared" si="29"/>
        <v>5651.9712</v>
      </c>
    </row>
    <row r="1835" spans="2:11" ht="15.75" thickBot="1">
      <c r="B1835" s="527"/>
      <c r="C1835" s="528"/>
      <c r="D1835" s="213"/>
      <c r="E1835" s="168"/>
      <c r="F1835" s="529"/>
      <c r="G1835" s="529"/>
      <c r="H1835" s="168">
        <v>2021</v>
      </c>
      <c r="I1835" s="300">
        <v>1</v>
      </c>
      <c r="J1835" s="122">
        <f t="shared" si="29"/>
        <v>0</v>
      </c>
      <c r="K1835" s="122">
        <f t="shared" si="29"/>
        <v>6009.1757798400004</v>
      </c>
    </row>
    <row r="1836" spans="2:11" ht="15.75" thickBot="1">
      <c r="B1836" s="530"/>
      <c r="C1836" s="531"/>
      <c r="D1836" s="461"/>
      <c r="E1836" s="457"/>
      <c r="F1836" s="569"/>
      <c r="G1836" s="570"/>
      <c r="H1836" s="571" t="s">
        <v>9</v>
      </c>
      <c r="I1836" s="572"/>
      <c r="J1836" s="284">
        <f>SUM(J1832:J1835)</f>
        <v>0</v>
      </c>
      <c r="K1836" s="284">
        <f>SUM(K1832:K1835)</f>
        <v>21977.146979839999</v>
      </c>
    </row>
    <row r="1848" spans="2:11" ht="15.75" thickBot="1"/>
    <row r="1849" spans="2:11" ht="19.5" thickBot="1">
      <c r="B1849" s="644" t="s">
        <v>362</v>
      </c>
      <c r="C1849" s="645"/>
      <c r="D1849" s="645"/>
      <c r="E1849" s="645"/>
      <c r="F1849" s="645"/>
      <c r="G1849" s="645"/>
      <c r="H1849" s="645"/>
      <c r="I1849" s="75"/>
      <c r="J1849" s="75"/>
      <c r="K1849" s="76"/>
    </row>
    <row r="1850" spans="2:11" ht="15.75" thickBot="1">
      <c r="B1850" s="650" t="s">
        <v>266</v>
      </c>
      <c r="C1850" s="580"/>
      <c r="D1850" s="580"/>
      <c r="E1850" s="580"/>
      <c r="F1850" s="580"/>
      <c r="G1850" s="579"/>
      <c r="H1850" s="580"/>
      <c r="I1850" s="116" t="s">
        <v>535</v>
      </c>
      <c r="J1850" s="156">
        <f>J1863+J1870+J1877+J1892</f>
        <v>378446.47099284478</v>
      </c>
      <c r="K1850" s="170"/>
    </row>
    <row r="1851" spans="2:11" ht="25.5" customHeight="1" thickBot="1">
      <c r="B1851" s="542" t="s">
        <v>269</v>
      </c>
      <c r="C1851" s="543"/>
      <c r="D1851" s="543"/>
      <c r="E1851" s="543"/>
      <c r="F1851" s="543"/>
      <c r="G1851" s="543"/>
      <c r="H1851" s="543"/>
      <c r="I1851" s="543"/>
      <c r="J1851" s="543"/>
      <c r="K1851" s="544"/>
    </row>
    <row r="1852" spans="2:11" ht="15.75" thickBot="1">
      <c r="B1852" s="545" t="s">
        <v>268</v>
      </c>
      <c r="C1852" s="546"/>
      <c r="D1852" s="546"/>
      <c r="E1852" s="546"/>
      <c r="F1852" s="546"/>
      <c r="G1852" s="546"/>
      <c r="H1852" s="546"/>
      <c r="I1852" s="542" t="s">
        <v>497</v>
      </c>
      <c r="J1852" s="543"/>
      <c r="K1852" s="544"/>
    </row>
    <row r="1853" spans="2:11" ht="15.75" thickBot="1">
      <c r="B1853" s="71" t="s">
        <v>94</v>
      </c>
      <c r="C1853" s="642" t="s">
        <v>95</v>
      </c>
      <c r="D1853" s="643"/>
      <c r="E1853" s="643"/>
      <c r="F1853" s="643"/>
      <c r="G1853" s="643"/>
      <c r="H1853" s="649"/>
      <c r="I1853" s="72" t="s">
        <v>97</v>
      </c>
      <c r="J1853" s="118" t="s">
        <v>98</v>
      </c>
      <c r="K1853" s="119" t="s">
        <v>99</v>
      </c>
    </row>
    <row r="1854" spans="2:11" ht="15.75" customHeight="1" thickBot="1">
      <c r="B1854" s="171" t="s">
        <v>738</v>
      </c>
      <c r="C1854" s="581" t="s">
        <v>737</v>
      </c>
      <c r="D1854" s="556"/>
      <c r="E1854" s="556"/>
      <c r="F1854" s="556"/>
      <c r="G1854" s="556"/>
      <c r="H1854" s="557"/>
      <c r="I1854" s="129">
        <v>42735</v>
      </c>
      <c r="J1854" s="151">
        <v>0.1</v>
      </c>
      <c r="K1854" s="152">
        <v>0.5</v>
      </c>
    </row>
    <row r="1855" spans="2:11" ht="15.75" thickBot="1">
      <c r="B1855" s="2"/>
      <c r="C1855" s="5"/>
      <c r="D1855" s="5"/>
      <c r="E1855" s="5"/>
      <c r="F1855" s="5"/>
      <c r="G1855" s="5"/>
      <c r="H1855" s="5"/>
      <c r="I1855" s="33"/>
      <c r="J1855" s="5"/>
      <c r="K1855" s="5"/>
    </row>
    <row r="1856" spans="2:11" ht="15.75" customHeight="1" thickBot="1">
      <c r="B1856" s="521" t="s">
        <v>340</v>
      </c>
      <c r="C1856" s="522"/>
      <c r="D1856" s="522"/>
      <c r="E1856" s="522"/>
      <c r="F1856" s="522"/>
      <c r="G1856" s="522"/>
      <c r="H1856" s="522"/>
      <c r="I1856" s="522"/>
      <c r="J1856" s="522"/>
      <c r="K1856" s="523"/>
    </row>
    <row r="1857" spans="2:11" ht="15.75" customHeight="1" thickBot="1">
      <c r="B1857" s="499" t="s">
        <v>101</v>
      </c>
      <c r="C1857" s="646"/>
      <c r="D1857" s="646"/>
      <c r="E1857" s="646"/>
      <c r="F1857" s="646"/>
      <c r="G1857" s="646"/>
      <c r="H1857" s="646"/>
      <c r="I1857" s="646"/>
      <c r="J1857" s="646"/>
      <c r="K1857" s="500"/>
    </row>
    <row r="1858" spans="2:11" ht="15.75" customHeight="1" thickBot="1">
      <c r="B1858" s="297" t="s">
        <v>0</v>
      </c>
      <c r="C1858" s="298"/>
      <c r="D1858" s="70" t="s">
        <v>1</v>
      </c>
      <c r="E1858" s="97" t="s">
        <v>2</v>
      </c>
      <c r="F1858" s="590" t="s">
        <v>3</v>
      </c>
      <c r="G1858" s="591"/>
      <c r="H1858" s="97" t="s">
        <v>4</v>
      </c>
      <c r="I1858" s="225" t="s">
        <v>103</v>
      </c>
      <c r="J1858" s="97" t="s">
        <v>5</v>
      </c>
      <c r="K1858" s="97" t="s">
        <v>6</v>
      </c>
    </row>
    <row r="1859" spans="2:11" ht="15.75" customHeight="1" thickBot="1">
      <c r="B1859" s="592" t="s">
        <v>239</v>
      </c>
      <c r="C1859" s="507"/>
      <c r="D1859" s="165"/>
      <c r="E1859" s="165"/>
      <c r="F1859" s="507"/>
      <c r="G1859" s="507"/>
      <c r="H1859" s="165">
        <v>2018</v>
      </c>
      <c r="I1859" s="245" t="s">
        <v>122</v>
      </c>
      <c r="J1859" s="123">
        <v>39500</v>
      </c>
      <c r="K1859" s="37">
        <v>0</v>
      </c>
    </row>
    <row r="1860" spans="2:11" ht="15.75" customHeight="1" thickBot="1">
      <c r="B1860" s="538" t="s">
        <v>479</v>
      </c>
      <c r="C1860" s="539"/>
      <c r="D1860" s="219" t="s">
        <v>8</v>
      </c>
      <c r="E1860" s="219" t="s">
        <v>87</v>
      </c>
      <c r="F1860" s="508" t="s">
        <v>10</v>
      </c>
      <c r="G1860" s="508"/>
      <c r="H1860" s="219">
        <v>2019</v>
      </c>
      <c r="I1860" s="245" t="s">
        <v>228</v>
      </c>
      <c r="J1860" s="121">
        <f>J1859*6.32%+(J1859)</f>
        <v>41996.4</v>
      </c>
      <c r="K1860" s="38"/>
    </row>
    <row r="1861" spans="2:11" ht="15.75" thickBot="1">
      <c r="B1861" s="568"/>
      <c r="C1861" s="526"/>
      <c r="D1861" s="219"/>
      <c r="E1861" s="219" t="s">
        <v>181</v>
      </c>
      <c r="F1861" s="526"/>
      <c r="G1861" s="526"/>
      <c r="H1861" s="219">
        <v>2020</v>
      </c>
      <c r="I1861" s="245" t="s">
        <v>228</v>
      </c>
      <c r="J1861" s="121">
        <f>J1860*6.32%+(J1860)</f>
        <v>44650.572480000003</v>
      </c>
      <c r="K1861" s="38"/>
    </row>
    <row r="1862" spans="2:11" ht="16.5" customHeight="1" thickBot="1">
      <c r="B1862" s="527"/>
      <c r="C1862" s="528"/>
      <c r="D1862" s="213"/>
      <c r="E1862" s="168"/>
      <c r="F1862" s="529"/>
      <c r="G1862" s="529"/>
      <c r="H1862" s="168">
        <v>2021</v>
      </c>
      <c r="I1862" s="245" t="s">
        <v>228</v>
      </c>
      <c r="J1862" s="122">
        <f>J1861*6.32%+(J1861)</f>
        <v>47472.488660736002</v>
      </c>
      <c r="K1862" s="42"/>
    </row>
    <row r="1863" spans="2:11" ht="15.75" thickBot="1">
      <c r="B1863" s="530"/>
      <c r="C1863" s="531"/>
      <c r="D1863" s="461"/>
      <c r="E1863" s="457"/>
      <c r="F1863" s="569"/>
      <c r="G1863" s="570"/>
      <c r="H1863" s="571" t="s">
        <v>9</v>
      </c>
      <c r="I1863" s="572"/>
      <c r="J1863" s="284">
        <f>SUM(J1859:J1862)</f>
        <v>173619.46114073601</v>
      </c>
      <c r="K1863" s="43"/>
    </row>
    <row r="1864" spans="2:11" ht="16.5" customHeight="1" thickBot="1">
      <c r="B1864" s="52"/>
      <c r="C1864" s="52"/>
      <c r="D1864" s="52"/>
      <c r="E1864" s="52"/>
      <c r="F1864" s="52"/>
      <c r="G1864" s="52"/>
      <c r="H1864" s="52"/>
      <c r="I1864" s="52"/>
      <c r="J1864" s="52"/>
      <c r="K1864" s="52"/>
    </row>
    <row r="1865" spans="2:11" ht="15.75" thickBot="1">
      <c r="B1865" s="297" t="s">
        <v>0</v>
      </c>
      <c r="C1865" s="298"/>
      <c r="D1865" s="70" t="s">
        <v>1</v>
      </c>
      <c r="E1865" s="97" t="s">
        <v>2</v>
      </c>
      <c r="F1865" s="590" t="s">
        <v>3</v>
      </c>
      <c r="G1865" s="591"/>
      <c r="H1865" s="97" t="s">
        <v>4</v>
      </c>
      <c r="I1865" s="225" t="s">
        <v>103</v>
      </c>
      <c r="J1865" s="97" t="s">
        <v>5</v>
      </c>
      <c r="K1865" s="97" t="s">
        <v>6</v>
      </c>
    </row>
    <row r="1866" spans="2:11" ht="15.75" thickBot="1">
      <c r="B1866" s="592" t="s">
        <v>88</v>
      </c>
      <c r="C1866" s="507"/>
      <c r="D1866" s="165"/>
      <c r="E1866" s="165"/>
      <c r="F1866" s="507"/>
      <c r="G1866" s="507"/>
      <c r="H1866" s="165">
        <v>2018</v>
      </c>
      <c r="I1866" s="300">
        <v>1</v>
      </c>
      <c r="J1866" s="123">
        <v>33600</v>
      </c>
      <c r="K1866" s="37">
        <v>0</v>
      </c>
    </row>
    <row r="1867" spans="2:11" ht="15.75" thickBot="1">
      <c r="B1867" s="538" t="s">
        <v>480</v>
      </c>
      <c r="C1867" s="539"/>
      <c r="D1867" s="219" t="s">
        <v>8</v>
      </c>
      <c r="E1867" s="219" t="s">
        <v>13</v>
      </c>
      <c r="F1867" s="508" t="s">
        <v>7</v>
      </c>
      <c r="G1867" s="508"/>
      <c r="H1867" s="219">
        <v>2019</v>
      </c>
      <c r="I1867" s="300">
        <v>1</v>
      </c>
      <c r="J1867" s="121">
        <f>J1866*6.32%+(J1866)</f>
        <v>35723.519999999997</v>
      </c>
      <c r="K1867" s="38"/>
    </row>
    <row r="1868" spans="2:11" ht="15.75" thickBot="1">
      <c r="B1868" s="568"/>
      <c r="C1868" s="526"/>
      <c r="D1868" s="219"/>
      <c r="E1868" s="219" t="s">
        <v>33</v>
      </c>
      <c r="F1868" s="526"/>
      <c r="G1868" s="526"/>
      <c r="H1868" s="219">
        <v>2020</v>
      </c>
      <c r="I1868" s="300">
        <v>1</v>
      </c>
      <c r="J1868" s="121">
        <f>J1867*6.32%+(J1867)</f>
        <v>37981.246463999996</v>
      </c>
      <c r="K1868" s="38"/>
    </row>
    <row r="1869" spans="2:11" ht="15.75" thickBot="1">
      <c r="B1869" s="527"/>
      <c r="C1869" s="528"/>
      <c r="D1869" s="213"/>
      <c r="E1869" s="168"/>
      <c r="F1869" s="529"/>
      <c r="G1869" s="529"/>
      <c r="H1869" s="168">
        <v>2021</v>
      </c>
      <c r="I1869" s="300">
        <v>1</v>
      </c>
      <c r="J1869" s="122">
        <f>J1868*6.32%+(J1868)</f>
        <v>40381.661240524794</v>
      </c>
      <c r="K1869" s="42"/>
    </row>
    <row r="1870" spans="2:11" ht="15.75" thickBot="1">
      <c r="B1870" s="530"/>
      <c r="C1870" s="531"/>
      <c r="D1870" s="461"/>
      <c r="E1870" s="457"/>
      <c r="F1870" s="569"/>
      <c r="G1870" s="570"/>
      <c r="H1870" s="571" t="s">
        <v>9</v>
      </c>
      <c r="I1870" s="572"/>
      <c r="J1870" s="284">
        <f>SUM(J1866:J1869)</f>
        <v>147686.42770452477</v>
      </c>
      <c r="K1870" s="43"/>
    </row>
    <row r="1871" spans="2:11" ht="15.75" thickBot="1">
      <c r="B1871" s="217"/>
      <c r="C1871" s="217"/>
      <c r="D1871" s="229"/>
      <c r="E1871" s="218"/>
      <c r="F1871" s="218"/>
      <c r="G1871" s="218"/>
      <c r="H1871" s="216"/>
      <c r="I1871" s="216"/>
      <c r="J1871" s="30"/>
      <c r="K1871" s="13"/>
    </row>
    <row r="1872" spans="2:11" ht="15.75" thickBot="1">
      <c r="B1872" s="297" t="s">
        <v>0</v>
      </c>
      <c r="C1872" s="298"/>
      <c r="D1872" s="70" t="s">
        <v>1</v>
      </c>
      <c r="E1872" s="97" t="s">
        <v>2</v>
      </c>
      <c r="F1872" s="590" t="s">
        <v>3</v>
      </c>
      <c r="G1872" s="591"/>
      <c r="H1872" s="97" t="s">
        <v>4</v>
      </c>
      <c r="I1872" s="225" t="s">
        <v>103</v>
      </c>
      <c r="J1872" s="97" t="s">
        <v>5</v>
      </c>
      <c r="K1872" s="97" t="s">
        <v>6</v>
      </c>
    </row>
    <row r="1873" spans="2:11">
      <c r="B1873" s="592" t="s">
        <v>363</v>
      </c>
      <c r="C1873" s="507"/>
      <c r="D1873" s="165"/>
      <c r="E1873" s="165"/>
      <c r="F1873" s="507"/>
      <c r="G1873" s="507"/>
      <c r="H1873" s="165">
        <v>2018</v>
      </c>
      <c r="I1873" s="410" t="s">
        <v>527</v>
      </c>
      <c r="J1873" s="123">
        <v>5000</v>
      </c>
      <c r="K1873" s="37">
        <v>0</v>
      </c>
    </row>
    <row r="1874" spans="2:11">
      <c r="B1874" s="538" t="s">
        <v>481</v>
      </c>
      <c r="C1874" s="539"/>
      <c r="D1874" s="219" t="s">
        <v>11</v>
      </c>
      <c r="E1874" s="219" t="s">
        <v>319</v>
      </c>
      <c r="F1874" s="508" t="s">
        <v>10</v>
      </c>
      <c r="G1874" s="508"/>
      <c r="H1874" s="219">
        <v>2019</v>
      </c>
      <c r="I1874" s="410" t="s">
        <v>527</v>
      </c>
      <c r="J1874" s="121">
        <f>J1873*6.32%+(J1873)</f>
        <v>5316</v>
      </c>
      <c r="K1874" s="38"/>
    </row>
    <row r="1875" spans="2:11" ht="15.75" thickBot="1">
      <c r="B1875" s="568"/>
      <c r="C1875" s="526"/>
      <c r="D1875" s="219"/>
      <c r="E1875" s="219" t="s">
        <v>364</v>
      </c>
      <c r="F1875" s="526"/>
      <c r="G1875" s="526"/>
      <c r="H1875" s="219">
        <v>2020</v>
      </c>
      <c r="I1875" s="410" t="s">
        <v>527</v>
      </c>
      <c r="J1875" s="121">
        <f>J1874*6.32%+(J1874)</f>
        <v>5651.9712</v>
      </c>
      <c r="K1875" s="38"/>
    </row>
    <row r="1876" spans="2:11" ht="15.75" thickBot="1">
      <c r="B1876" s="527"/>
      <c r="C1876" s="528"/>
      <c r="D1876" s="213"/>
      <c r="E1876" s="168"/>
      <c r="F1876" s="529"/>
      <c r="G1876" s="529"/>
      <c r="H1876" s="168">
        <v>2021</v>
      </c>
      <c r="I1876" s="245" t="s">
        <v>122</v>
      </c>
      <c r="J1876" s="122">
        <f>J1875*6.32%+(J1875)</f>
        <v>6009.1757798400004</v>
      </c>
      <c r="K1876" s="42"/>
    </row>
    <row r="1877" spans="2:11" ht="15.75" thickBot="1">
      <c r="B1877" s="530"/>
      <c r="C1877" s="531"/>
      <c r="D1877" s="461"/>
      <c r="E1877" s="457"/>
      <c r="F1877" s="569"/>
      <c r="G1877" s="570"/>
      <c r="H1877" s="571" t="s">
        <v>9</v>
      </c>
      <c r="I1877" s="572"/>
      <c r="J1877" s="284">
        <f>SUM(J1873:J1876)</f>
        <v>21977.146979839999</v>
      </c>
      <c r="K1877" s="43"/>
    </row>
    <row r="1878" spans="2:11">
      <c r="B1878" s="51"/>
      <c r="C1878" s="51"/>
      <c r="D1878" s="10"/>
      <c r="E1878" s="11"/>
      <c r="F1878" s="11"/>
      <c r="G1878" s="11"/>
      <c r="H1878" s="17"/>
      <c r="I1878" s="17"/>
      <c r="J1878" s="30"/>
      <c r="K1878" s="13"/>
    </row>
    <row r="1879" spans="2:11">
      <c r="B1879" s="51"/>
      <c r="C1879" s="51"/>
      <c r="D1879" s="10"/>
      <c r="E1879" s="11"/>
      <c r="F1879" s="11"/>
      <c r="G1879" s="11"/>
      <c r="H1879" s="17"/>
      <c r="I1879" s="17"/>
      <c r="J1879" s="30"/>
      <c r="K1879" s="13"/>
    </row>
    <row r="1880" spans="2:11">
      <c r="B1880" s="51"/>
      <c r="C1880" s="51"/>
      <c r="D1880" s="10"/>
      <c r="E1880" s="11"/>
      <c r="F1880" s="11"/>
      <c r="G1880" s="11"/>
      <c r="H1880" s="17"/>
      <c r="I1880" s="17"/>
      <c r="J1880" s="30"/>
      <c r="K1880" s="13"/>
    </row>
    <row r="1881" spans="2:11">
      <c r="B1881" s="51"/>
      <c r="C1881" s="51"/>
      <c r="D1881" s="10"/>
      <c r="E1881" s="11"/>
      <c r="F1881" s="11"/>
      <c r="G1881" s="11"/>
      <c r="H1881" s="17"/>
      <c r="I1881" s="17"/>
      <c r="J1881" s="30"/>
      <c r="K1881" s="13"/>
    </row>
    <row r="1882" spans="2:11">
      <c r="B1882" s="443"/>
      <c r="C1882" s="443"/>
      <c r="D1882" s="445"/>
      <c r="E1882" s="442"/>
      <c r="F1882" s="442"/>
      <c r="G1882" s="442"/>
      <c r="H1882" s="444"/>
      <c r="I1882" s="444"/>
      <c r="J1882" s="30"/>
      <c r="K1882" s="13"/>
    </row>
    <row r="1883" spans="2:11" ht="15.75" thickBot="1">
      <c r="B1883" s="51"/>
      <c r="C1883" s="51"/>
      <c r="D1883" s="10"/>
      <c r="E1883" s="11"/>
      <c r="F1883" s="11"/>
      <c r="G1883" s="11"/>
      <c r="H1883" s="17"/>
      <c r="I1883" s="17"/>
      <c r="J1883" s="30"/>
      <c r="K1883" s="13"/>
    </row>
    <row r="1884" spans="2:11" ht="19.5" thickBot="1">
      <c r="B1884" s="644" t="s">
        <v>362</v>
      </c>
      <c r="C1884" s="645"/>
      <c r="D1884" s="645"/>
      <c r="E1884" s="645"/>
      <c r="F1884" s="645"/>
      <c r="G1884" s="645"/>
      <c r="H1884" s="645"/>
      <c r="I1884" s="75"/>
      <c r="J1884" s="75"/>
      <c r="K1884" s="76"/>
    </row>
    <row r="1885" spans="2:11" ht="16.5" thickBot="1">
      <c r="B1885" s="521" t="s">
        <v>340</v>
      </c>
      <c r="C1885" s="522"/>
      <c r="D1885" s="522"/>
      <c r="E1885" s="522"/>
      <c r="F1885" s="522"/>
      <c r="G1885" s="522"/>
      <c r="H1885" s="522"/>
      <c r="I1885" s="522"/>
      <c r="J1885" s="522"/>
      <c r="K1885" s="523"/>
    </row>
    <row r="1886" spans="2:11" ht="16.5" customHeight="1" thickBot="1">
      <c r="B1886" s="499" t="s">
        <v>101</v>
      </c>
      <c r="C1886" s="646"/>
      <c r="D1886" s="646"/>
      <c r="E1886" s="646"/>
      <c r="F1886" s="646"/>
      <c r="G1886" s="646"/>
      <c r="H1886" s="646"/>
      <c r="I1886" s="646"/>
      <c r="J1886" s="646"/>
      <c r="K1886" s="500"/>
    </row>
    <row r="1887" spans="2:11" ht="15.75" thickBot="1">
      <c r="B1887" s="297" t="s">
        <v>0</v>
      </c>
      <c r="C1887" s="298"/>
      <c r="D1887" s="70" t="s">
        <v>1</v>
      </c>
      <c r="E1887" s="97" t="s">
        <v>2</v>
      </c>
      <c r="F1887" s="590" t="s">
        <v>3</v>
      </c>
      <c r="G1887" s="591"/>
      <c r="H1887" s="97" t="s">
        <v>4</v>
      </c>
      <c r="I1887" s="225" t="s">
        <v>103</v>
      </c>
      <c r="J1887" s="97" t="s">
        <v>5</v>
      </c>
      <c r="K1887" s="97" t="s">
        <v>6</v>
      </c>
    </row>
    <row r="1888" spans="2:11">
      <c r="B1888" s="519" t="s">
        <v>365</v>
      </c>
      <c r="C1888" s="520"/>
      <c r="D1888" s="165"/>
      <c r="E1888" s="165"/>
      <c r="F1888" s="536"/>
      <c r="G1888" s="537"/>
      <c r="H1888" s="165">
        <v>2018</v>
      </c>
      <c r="I1888" s="245" t="s">
        <v>122</v>
      </c>
      <c r="J1888" s="123">
        <v>8000</v>
      </c>
      <c r="K1888" s="37">
        <v>0</v>
      </c>
    </row>
    <row r="1889" spans="2:11">
      <c r="B1889" s="524" t="s">
        <v>482</v>
      </c>
      <c r="C1889" s="525"/>
      <c r="D1889" s="219" t="s">
        <v>11</v>
      </c>
      <c r="E1889" s="219" t="s">
        <v>319</v>
      </c>
      <c r="F1889" s="532" t="s">
        <v>10</v>
      </c>
      <c r="G1889" s="533"/>
      <c r="H1889" s="219">
        <v>2019</v>
      </c>
      <c r="I1889" s="410" t="s">
        <v>527</v>
      </c>
      <c r="J1889" s="121">
        <f>J1888*6.32%+(J1888)</f>
        <v>8505.6</v>
      </c>
      <c r="K1889" s="38"/>
    </row>
    <row r="1890" spans="2:11" ht="19.5" customHeight="1">
      <c r="B1890" s="524"/>
      <c r="C1890" s="525"/>
      <c r="D1890" s="219"/>
      <c r="E1890" s="219" t="s">
        <v>730</v>
      </c>
      <c r="F1890" s="532"/>
      <c r="G1890" s="533"/>
      <c r="H1890" s="219">
        <v>2020</v>
      </c>
      <c r="I1890" s="410" t="s">
        <v>527</v>
      </c>
      <c r="J1890" s="121">
        <f>J1889*6.32%+(J1889)</f>
        <v>9043.1539200000007</v>
      </c>
      <c r="K1890" s="38"/>
    </row>
    <row r="1891" spans="2:11" ht="17.25" customHeight="1" thickBot="1">
      <c r="B1891" s="647"/>
      <c r="C1891" s="648"/>
      <c r="D1891" s="213"/>
      <c r="E1891" s="168"/>
      <c r="F1891" s="534"/>
      <c r="G1891" s="535"/>
      <c r="H1891" s="168">
        <v>2021</v>
      </c>
      <c r="I1891" s="256" t="s">
        <v>527</v>
      </c>
      <c r="J1891" s="122">
        <f>J1890*6.32%+(J1890)</f>
        <v>9614.6812477439998</v>
      </c>
      <c r="K1891" s="42"/>
    </row>
    <row r="1892" spans="2:11" ht="15.75" thickBot="1">
      <c r="B1892" s="499"/>
      <c r="C1892" s="500"/>
      <c r="D1892" s="461"/>
      <c r="E1892" s="457"/>
      <c r="F1892" s="498"/>
      <c r="G1892" s="498"/>
      <c r="H1892" s="499" t="s">
        <v>9</v>
      </c>
      <c r="I1892" s="500"/>
      <c r="J1892" s="284">
        <f>SUM(J1888:J1891)</f>
        <v>35163.435167743999</v>
      </c>
      <c r="K1892" s="43"/>
    </row>
    <row r="1893" spans="2:11" ht="16.5" customHeight="1">
      <c r="B1893" s="51"/>
      <c r="C1893" s="51"/>
      <c r="D1893" s="10"/>
      <c r="E1893" s="11"/>
      <c r="F1893" s="11"/>
      <c r="G1893" s="11"/>
      <c r="H1893" s="17"/>
      <c r="I1893" s="17"/>
      <c r="J1893" s="30"/>
      <c r="K1893" s="13"/>
    </row>
    <row r="1920" ht="15.75" thickBot="1"/>
    <row r="1921" spans="2:11" ht="19.5" thickBot="1">
      <c r="B1921" s="644" t="s">
        <v>367</v>
      </c>
      <c r="C1921" s="645"/>
      <c r="D1921" s="645"/>
      <c r="E1921" s="645"/>
      <c r="F1921" s="645"/>
      <c r="G1921" s="645"/>
      <c r="H1921" s="645"/>
      <c r="I1921" s="75"/>
      <c r="J1921" s="75"/>
      <c r="K1921" s="76"/>
    </row>
    <row r="1922" spans="2:11" ht="15.75" thickBot="1">
      <c r="B1922" s="650" t="s">
        <v>264</v>
      </c>
      <c r="C1922" s="580"/>
      <c r="D1922" s="580"/>
      <c r="E1922" s="580"/>
      <c r="F1922" s="580"/>
      <c r="G1922" s="579"/>
      <c r="H1922" s="580"/>
      <c r="I1922" s="116" t="s">
        <v>535</v>
      </c>
      <c r="J1922" s="156">
        <f>J1935+J1942</f>
        <v>145928.25594613759</v>
      </c>
      <c r="K1922" s="170"/>
    </row>
    <row r="1923" spans="2:11" ht="15" customHeight="1" thickBot="1">
      <c r="B1923" s="542" t="s">
        <v>763</v>
      </c>
      <c r="C1923" s="543"/>
      <c r="D1923" s="543"/>
      <c r="E1923" s="543"/>
      <c r="F1923" s="543"/>
      <c r="G1923" s="543"/>
      <c r="H1923" s="543"/>
      <c r="I1923" s="543"/>
      <c r="J1923" s="543"/>
      <c r="K1923" s="544"/>
    </row>
    <row r="1924" spans="2:11" ht="15.75" customHeight="1" thickBot="1">
      <c r="B1924" s="545" t="s">
        <v>102</v>
      </c>
      <c r="C1924" s="546"/>
      <c r="D1924" s="546"/>
      <c r="E1924" s="546"/>
      <c r="F1924" s="546"/>
      <c r="G1924" s="546"/>
      <c r="H1924" s="546"/>
      <c r="I1924" s="542" t="s">
        <v>739</v>
      </c>
      <c r="J1924" s="543"/>
      <c r="K1924" s="544"/>
    </row>
    <row r="1925" spans="2:11" ht="15.75" customHeight="1" thickBot="1">
      <c r="B1925" s="71" t="s">
        <v>94</v>
      </c>
      <c r="C1925" s="642" t="s">
        <v>95</v>
      </c>
      <c r="D1925" s="643"/>
      <c r="E1925" s="643"/>
      <c r="F1925" s="643"/>
      <c r="G1925" s="643"/>
      <c r="H1925" s="649"/>
      <c r="I1925" s="72" t="s">
        <v>97</v>
      </c>
      <c r="J1925" s="118" t="s">
        <v>98</v>
      </c>
      <c r="K1925" s="119" t="s">
        <v>99</v>
      </c>
    </row>
    <row r="1926" spans="2:11" ht="15.75" customHeight="1" thickBot="1">
      <c r="B1926" s="153" t="s">
        <v>560</v>
      </c>
      <c r="C1926" s="581" t="s">
        <v>529</v>
      </c>
      <c r="D1926" s="556"/>
      <c r="E1926" s="556"/>
      <c r="F1926" s="556"/>
      <c r="G1926" s="556"/>
      <c r="H1926" s="557"/>
      <c r="I1926" s="129" t="s">
        <v>527</v>
      </c>
      <c r="J1926" s="151" t="s">
        <v>527</v>
      </c>
      <c r="K1926" s="152" t="s">
        <v>527</v>
      </c>
    </row>
    <row r="1927" spans="2:11" ht="15.75" thickBot="1">
      <c r="B1927" s="2"/>
      <c r="C1927" s="5"/>
      <c r="D1927" s="5"/>
      <c r="E1927" s="5"/>
      <c r="F1927" s="5"/>
      <c r="G1927" s="5"/>
      <c r="H1927" s="5"/>
      <c r="I1927" s="33"/>
      <c r="J1927" s="5"/>
      <c r="K1927" s="5"/>
    </row>
    <row r="1928" spans="2:11" ht="15.75" customHeight="1" thickBot="1">
      <c r="B1928" s="521" t="s">
        <v>355</v>
      </c>
      <c r="C1928" s="522"/>
      <c r="D1928" s="522"/>
      <c r="E1928" s="522"/>
      <c r="F1928" s="522"/>
      <c r="G1928" s="522"/>
      <c r="H1928" s="522"/>
      <c r="I1928" s="522"/>
      <c r="J1928" s="522"/>
      <c r="K1928" s="523"/>
    </row>
    <row r="1929" spans="2:11" ht="16.5" customHeight="1" thickBot="1">
      <c r="B1929" s="514" t="s">
        <v>101</v>
      </c>
      <c r="C1929" s="515"/>
      <c r="D1929" s="515"/>
      <c r="E1929" s="515"/>
      <c r="F1929" s="515"/>
      <c r="G1929" s="515"/>
      <c r="H1929" s="515"/>
      <c r="I1929" s="515"/>
      <c r="J1929" s="515"/>
      <c r="K1929" s="516"/>
    </row>
    <row r="1930" spans="2:11" ht="15.75" customHeight="1" thickBot="1">
      <c r="B1930" s="297" t="s">
        <v>0</v>
      </c>
      <c r="C1930" s="298"/>
      <c r="D1930" s="70" t="s">
        <v>1</v>
      </c>
      <c r="E1930" s="97" t="s">
        <v>2</v>
      </c>
      <c r="F1930" s="590" t="s">
        <v>3</v>
      </c>
      <c r="G1930" s="591"/>
      <c r="H1930" s="97" t="s">
        <v>4</v>
      </c>
      <c r="I1930" s="225" t="s">
        <v>103</v>
      </c>
      <c r="J1930" s="97" t="s">
        <v>5</v>
      </c>
      <c r="K1930" s="97" t="s">
        <v>6</v>
      </c>
    </row>
    <row r="1931" spans="2:11" ht="15.75" customHeight="1" thickBot="1">
      <c r="B1931" s="592" t="s">
        <v>90</v>
      </c>
      <c r="C1931" s="507"/>
      <c r="D1931" s="165"/>
      <c r="E1931" s="165"/>
      <c r="F1931" s="507"/>
      <c r="G1931" s="507"/>
      <c r="H1931" s="165">
        <v>2018</v>
      </c>
      <c r="I1931" s="245" t="s">
        <v>241</v>
      </c>
      <c r="J1931" s="123">
        <v>16000</v>
      </c>
      <c r="K1931" s="37">
        <v>0</v>
      </c>
    </row>
    <row r="1932" spans="2:11" ht="15.75" customHeight="1" thickBot="1">
      <c r="B1932" s="538" t="s">
        <v>483</v>
      </c>
      <c r="C1932" s="539"/>
      <c r="D1932" s="219" t="s">
        <v>8</v>
      </c>
      <c r="E1932" s="219" t="s">
        <v>240</v>
      </c>
      <c r="F1932" s="508" t="s">
        <v>10</v>
      </c>
      <c r="G1932" s="508"/>
      <c r="H1932" s="219">
        <v>2019</v>
      </c>
      <c r="I1932" s="245" t="s">
        <v>241</v>
      </c>
      <c r="J1932" s="121">
        <f>J1931*6.32%+(J1931)</f>
        <v>17011.2</v>
      </c>
      <c r="K1932" s="38"/>
    </row>
    <row r="1933" spans="2:11" ht="15.75" thickBot="1">
      <c r="B1933" s="568"/>
      <c r="C1933" s="526"/>
      <c r="D1933" s="219"/>
      <c r="E1933" s="219" t="s">
        <v>50</v>
      </c>
      <c r="F1933" s="526"/>
      <c r="G1933" s="526"/>
      <c r="H1933" s="219">
        <v>2020</v>
      </c>
      <c r="I1933" s="245" t="s">
        <v>241</v>
      </c>
      <c r="J1933" s="121">
        <f>J1932*6.32%+(J1932)</f>
        <v>18086.307840000001</v>
      </c>
      <c r="K1933" s="38"/>
    </row>
    <row r="1934" spans="2:11" ht="16.5" customHeight="1" thickBot="1">
      <c r="B1934" s="527"/>
      <c r="C1934" s="528"/>
      <c r="D1934" s="213"/>
      <c r="E1934" s="168"/>
      <c r="F1934" s="529"/>
      <c r="G1934" s="529"/>
      <c r="H1934" s="168">
        <v>2021</v>
      </c>
      <c r="I1934" s="245" t="s">
        <v>241</v>
      </c>
      <c r="J1934" s="122">
        <f>J1933*6.32%+(J1933)</f>
        <v>19229.362495488</v>
      </c>
      <c r="K1934" s="42"/>
    </row>
    <row r="1935" spans="2:11" ht="15.75" thickBot="1">
      <c r="B1935" s="530"/>
      <c r="C1935" s="531"/>
      <c r="D1935" s="461"/>
      <c r="E1935" s="457"/>
      <c r="F1935" s="569"/>
      <c r="G1935" s="570"/>
      <c r="H1935" s="571" t="s">
        <v>9</v>
      </c>
      <c r="I1935" s="572"/>
      <c r="J1935" s="284">
        <f>SUM(J1931:J1934)</f>
        <v>70326.870335487998</v>
      </c>
      <c r="K1935" s="43"/>
    </row>
    <row r="1936" spans="2:11" ht="16.5" customHeight="1" thickBot="1">
      <c r="B1936" s="52"/>
      <c r="C1936" s="52"/>
      <c r="D1936" s="52"/>
      <c r="E1936" s="52"/>
      <c r="F1936" s="52"/>
      <c r="G1936" s="52"/>
      <c r="H1936" s="52"/>
      <c r="I1936" s="52"/>
      <c r="J1936" s="52"/>
      <c r="K1936" s="52"/>
    </row>
    <row r="1937" spans="2:11" ht="15.75" thickBot="1">
      <c r="B1937" s="297" t="s">
        <v>0</v>
      </c>
      <c r="C1937" s="298"/>
      <c r="D1937" s="70" t="s">
        <v>1</v>
      </c>
      <c r="E1937" s="97" t="s">
        <v>2</v>
      </c>
      <c r="F1937" s="590" t="s">
        <v>3</v>
      </c>
      <c r="G1937" s="591"/>
      <c r="H1937" s="97" t="s">
        <v>4</v>
      </c>
      <c r="I1937" s="225" t="s">
        <v>103</v>
      </c>
      <c r="J1937" s="97" t="s">
        <v>5</v>
      </c>
      <c r="K1937" s="97" t="s">
        <v>6</v>
      </c>
    </row>
    <row r="1938" spans="2:11" ht="15.75" thickBot="1">
      <c r="B1938" s="592" t="s">
        <v>242</v>
      </c>
      <c r="C1938" s="507"/>
      <c r="D1938" s="165"/>
      <c r="E1938" s="165"/>
      <c r="F1938" s="507"/>
      <c r="G1938" s="507"/>
      <c r="H1938" s="165">
        <v>2018</v>
      </c>
      <c r="I1938" s="245" t="s">
        <v>122</v>
      </c>
      <c r="J1938" s="123">
        <v>17200</v>
      </c>
      <c r="K1938" s="37">
        <v>0</v>
      </c>
    </row>
    <row r="1939" spans="2:11" ht="15.75" thickBot="1">
      <c r="B1939" s="538" t="s">
        <v>484</v>
      </c>
      <c r="C1939" s="539"/>
      <c r="D1939" s="219" t="s">
        <v>8</v>
      </c>
      <c r="E1939" s="219" t="s">
        <v>76</v>
      </c>
      <c r="F1939" s="508" t="s">
        <v>10</v>
      </c>
      <c r="G1939" s="508"/>
      <c r="H1939" s="219">
        <v>2019</v>
      </c>
      <c r="I1939" s="245" t="s">
        <v>122</v>
      </c>
      <c r="J1939" s="121">
        <f>J1938*6.32%+(J1938)</f>
        <v>18287.04</v>
      </c>
      <c r="K1939" s="38"/>
    </row>
    <row r="1940" spans="2:11" ht="15.75" thickBot="1">
      <c r="B1940" s="568"/>
      <c r="C1940" s="526"/>
      <c r="D1940" s="219"/>
      <c r="E1940" s="219" t="s">
        <v>89</v>
      </c>
      <c r="F1940" s="526"/>
      <c r="G1940" s="526"/>
      <c r="H1940" s="219">
        <v>2020</v>
      </c>
      <c r="I1940" s="245" t="s">
        <v>122</v>
      </c>
      <c r="J1940" s="121">
        <f>J1939*6.32%+(J1939)</f>
        <v>19442.780928</v>
      </c>
      <c r="K1940" s="38"/>
    </row>
    <row r="1941" spans="2:11" ht="15.75" thickBot="1">
      <c r="B1941" s="527"/>
      <c r="C1941" s="528"/>
      <c r="D1941" s="213"/>
      <c r="E1941" s="168" t="s">
        <v>28</v>
      </c>
      <c r="F1941" s="529"/>
      <c r="G1941" s="529"/>
      <c r="H1941" s="168">
        <v>2021</v>
      </c>
      <c r="I1941" s="245" t="s">
        <v>122</v>
      </c>
      <c r="J1941" s="122">
        <f>J1940*6.32%+(J1940)</f>
        <v>20671.564682649601</v>
      </c>
      <c r="K1941" s="42"/>
    </row>
    <row r="1942" spans="2:11" ht="15.75" thickBot="1">
      <c r="B1942" s="530"/>
      <c r="C1942" s="531"/>
      <c r="D1942" s="461"/>
      <c r="E1942" s="457"/>
      <c r="F1942" s="569"/>
      <c r="G1942" s="570"/>
      <c r="H1942" s="571" t="s">
        <v>9</v>
      </c>
      <c r="I1942" s="572"/>
      <c r="J1942" s="284">
        <f>SUM(J1938:J1941)</f>
        <v>75601.385610649595</v>
      </c>
      <c r="K1942" s="43"/>
    </row>
    <row r="1943" spans="2:11">
      <c r="B1943" s="51"/>
      <c r="C1943" s="51"/>
      <c r="D1943" s="10"/>
      <c r="E1943" s="11"/>
      <c r="F1943" s="11"/>
      <c r="G1943" s="11"/>
      <c r="H1943" s="17"/>
      <c r="I1943" s="17"/>
      <c r="J1943" s="30"/>
      <c r="K1943" s="13"/>
    </row>
    <row r="1944" spans="2:11">
      <c r="B1944" s="51"/>
      <c r="C1944" s="51"/>
      <c r="D1944" s="10"/>
      <c r="E1944" s="11"/>
      <c r="F1944" s="11"/>
      <c r="G1944" s="11"/>
      <c r="H1944" s="17"/>
      <c r="I1944" s="17"/>
      <c r="J1944" s="30"/>
      <c r="K1944" s="13"/>
    </row>
    <row r="1945" spans="2:11">
      <c r="B1945" s="51"/>
      <c r="C1945" s="51"/>
      <c r="D1945" s="10"/>
      <c r="E1945" s="11"/>
      <c r="F1945" s="11"/>
      <c r="G1945" s="11"/>
      <c r="H1945" s="17"/>
      <c r="I1945" s="17"/>
      <c r="J1945" s="30"/>
      <c r="K1945" s="13"/>
    </row>
    <row r="1954" spans="2:11" ht="15.75" thickBot="1"/>
    <row r="1955" spans="2:11" ht="19.5" thickBot="1">
      <c r="B1955" s="644" t="s">
        <v>368</v>
      </c>
      <c r="C1955" s="645"/>
      <c r="D1955" s="645"/>
      <c r="E1955" s="645"/>
      <c r="F1955" s="645"/>
      <c r="G1955" s="645"/>
      <c r="H1955" s="645"/>
      <c r="I1955" s="75"/>
      <c r="J1955" s="75"/>
      <c r="K1955" s="76"/>
    </row>
    <row r="1956" spans="2:11" ht="15.75" customHeight="1" thickBot="1">
      <c r="B1956" s="650" t="s">
        <v>259</v>
      </c>
      <c r="C1956" s="580"/>
      <c r="D1956" s="580"/>
      <c r="E1956" s="580"/>
      <c r="F1956" s="580"/>
      <c r="G1956" s="579"/>
      <c r="H1956" s="580"/>
      <c r="I1956" s="116" t="s">
        <v>535</v>
      </c>
      <c r="J1956" s="156">
        <f>K1969+K1976</f>
        <v>29405422.659025919</v>
      </c>
      <c r="K1956" s="170"/>
    </row>
    <row r="1957" spans="2:11" ht="15.75" customHeight="1" thickBot="1">
      <c r="B1957" s="542" t="s">
        <v>764</v>
      </c>
      <c r="C1957" s="543"/>
      <c r="D1957" s="543"/>
      <c r="E1957" s="543"/>
      <c r="F1957" s="543"/>
      <c r="G1957" s="543"/>
      <c r="H1957" s="543"/>
      <c r="I1957" s="543"/>
      <c r="J1957" s="543"/>
      <c r="K1957" s="544"/>
    </row>
    <row r="1958" spans="2:11" ht="15.75" customHeight="1" thickBot="1">
      <c r="B1958" s="545" t="s">
        <v>260</v>
      </c>
      <c r="C1958" s="546"/>
      <c r="D1958" s="546"/>
      <c r="E1958" s="546"/>
      <c r="F1958" s="546"/>
      <c r="G1958" s="546"/>
      <c r="H1958" s="546"/>
      <c r="I1958" s="542" t="s">
        <v>720</v>
      </c>
      <c r="J1958" s="543"/>
      <c r="K1958" s="544"/>
    </row>
    <row r="1959" spans="2:11" ht="15.75" thickBot="1">
      <c r="B1959" s="71" t="s">
        <v>94</v>
      </c>
      <c r="C1959" s="642" t="s">
        <v>95</v>
      </c>
      <c r="D1959" s="643"/>
      <c r="E1959" s="643"/>
      <c r="F1959" s="643"/>
      <c r="G1959" s="643"/>
      <c r="H1959" s="649"/>
      <c r="I1959" s="72" t="s">
        <v>97</v>
      </c>
      <c r="J1959" s="118" t="s">
        <v>98</v>
      </c>
      <c r="K1959" s="119" t="s">
        <v>99</v>
      </c>
    </row>
    <row r="1960" spans="2:11" ht="15.75" thickBot="1">
      <c r="B1960" s="153" t="s">
        <v>560</v>
      </c>
      <c r="C1960" s="581" t="s">
        <v>529</v>
      </c>
      <c r="D1960" s="556"/>
      <c r="E1960" s="556"/>
      <c r="F1960" s="556"/>
      <c r="G1960" s="556"/>
      <c r="H1960" s="557"/>
      <c r="I1960" s="129" t="s">
        <v>527</v>
      </c>
      <c r="J1960" s="151" t="s">
        <v>527</v>
      </c>
      <c r="K1960" s="152" t="s">
        <v>527</v>
      </c>
    </row>
    <row r="1961" spans="2:11" ht="15.75" thickBot="1">
      <c r="B1961" s="2"/>
      <c r="C1961" s="5"/>
      <c r="D1961" s="5"/>
      <c r="E1961" s="5"/>
      <c r="F1961" s="5"/>
      <c r="G1961" s="5"/>
      <c r="H1961" s="5"/>
      <c r="I1961" s="33"/>
      <c r="J1961" s="5"/>
      <c r="K1961" s="5"/>
    </row>
    <row r="1962" spans="2:11" ht="15.75" customHeight="1" thickBot="1">
      <c r="B1962" s="521" t="s">
        <v>369</v>
      </c>
      <c r="C1962" s="522"/>
      <c r="D1962" s="522"/>
      <c r="E1962" s="522"/>
      <c r="F1962" s="522"/>
      <c r="G1962" s="522"/>
      <c r="H1962" s="522"/>
      <c r="I1962" s="522"/>
      <c r="J1962" s="522"/>
      <c r="K1962" s="523"/>
    </row>
    <row r="1963" spans="2:11" ht="16.5" customHeight="1" thickBot="1">
      <c r="B1963" s="514" t="s">
        <v>101</v>
      </c>
      <c r="C1963" s="515"/>
      <c r="D1963" s="515"/>
      <c r="E1963" s="515"/>
      <c r="F1963" s="515"/>
      <c r="G1963" s="515"/>
      <c r="H1963" s="515"/>
      <c r="I1963" s="515"/>
      <c r="J1963" s="515"/>
      <c r="K1963" s="516"/>
    </row>
    <row r="1964" spans="2:11" ht="15.75" customHeight="1" thickBot="1">
      <c r="B1964" s="297" t="s">
        <v>0</v>
      </c>
      <c r="C1964" s="298"/>
      <c r="D1964" s="70" t="s">
        <v>1</v>
      </c>
      <c r="E1964" s="97" t="s">
        <v>2</v>
      </c>
      <c r="F1964" s="590" t="s">
        <v>3</v>
      </c>
      <c r="G1964" s="591"/>
      <c r="H1964" s="97" t="s">
        <v>4</v>
      </c>
      <c r="I1964" s="23" t="s">
        <v>103</v>
      </c>
      <c r="J1964" s="97" t="s">
        <v>5</v>
      </c>
      <c r="K1964" s="97" t="s">
        <v>6</v>
      </c>
    </row>
    <row r="1965" spans="2:11" ht="15.75" customHeight="1">
      <c r="B1965" s="592" t="s">
        <v>243</v>
      </c>
      <c r="C1965" s="507"/>
      <c r="D1965" s="165"/>
      <c r="E1965" s="165"/>
      <c r="F1965" s="507"/>
      <c r="G1965" s="507"/>
      <c r="H1965" s="165">
        <v>2018</v>
      </c>
      <c r="I1965" s="236">
        <v>240</v>
      </c>
      <c r="J1965" s="488">
        <v>0</v>
      </c>
      <c r="K1965" s="486">
        <v>5900000</v>
      </c>
    </row>
    <row r="1966" spans="2:11" ht="15.75" customHeight="1">
      <c r="B1966" s="538" t="s">
        <v>485</v>
      </c>
      <c r="C1966" s="539"/>
      <c r="D1966" s="219" t="s">
        <v>8</v>
      </c>
      <c r="E1966" s="219" t="s">
        <v>58</v>
      </c>
      <c r="F1966" s="508" t="s">
        <v>10</v>
      </c>
      <c r="G1966" s="508"/>
      <c r="H1966" s="219">
        <v>2019</v>
      </c>
      <c r="I1966" s="219">
        <v>250</v>
      </c>
      <c r="J1966" s="489">
        <v>0</v>
      </c>
      <c r="K1966" s="487">
        <f>K1965+(K1965*6.32%)</f>
        <v>6272880</v>
      </c>
    </row>
    <row r="1967" spans="2:11">
      <c r="B1967" s="568"/>
      <c r="C1967" s="526"/>
      <c r="D1967" s="219"/>
      <c r="E1967" s="219" t="s">
        <v>91</v>
      </c>
      <c r="F1967" s="526"/>
      <c r="G1967" s="526"/>
      <c r="H1967" s="219">
        <v>2020</v>
      </c>
      <c r="I1967" s="219">
        <v>270</v>
      </c>
      <c r="J1967" s="489">
        <v>0</v>
      </c>
      <c r="K1967" s="487">
        <f t="shared" ref="K1967:K1968" si="30">K1966+(K1966*6.32%)</f>
        <v>6669326.0159999998</v>
      </c>
    </row>
    <row r="1968" spans="2:11" ht="16.5" customHeight="1" thickBot="1">
      <c r="B1968" s="527"/>
      <c r="C1968" s="528"/>
      <c r="D1968" s="213"/>
      <c r="E1968" s="168"/>
      <c r="F1968" s="529"/>
      <c r="G1968" s="529"/>
      <c r="H1968" s="168">
        <v>2021</v>
      </c>
      <c r="I1968" s="168">
        <v>280</v>
      </c>
      <c r="J1968" s="490">
        <v>0</v>
      </c>
      <c r="K1968" s="487">
        <f t="shared" si="30"/>
        <v>7090827.4202111997</v>
      </c>
    </row>
    <row r="1969" spans="2:11" ht="15.75" thickBot="1">
      <c r="B1969" s="530"/>
      <c r="C1969" s="531"/>
      <c r="D1969" s="461"/>
      <c r="E1969" s="457"/>
      <c r="F1969" s="569"/>
      <c r="G1969" s="570"/>
      <c r="H1969" s="571" t="s">
        <v>9</v>
      </c>
      <c r="I1969" s="572"/>
      <c r="J1969" s="491">
        <v>0</v>
      </c>
      <c r="K1969" s="474">
        <f>SUM(K1965:K1968)</f>
        <v>25933033.436211199</v>
      </c>
    </row>
    <row r="1970" spans="2:11" ht="16.5" customHeight="1" thickBot="1">
      <c r="B1970" s="52"/>
      <c r="C1970" s="52"/>
      <c r="D1970" s="52"/>
      <c r="E1970" s="52"/>
      <c r="F1970" s="52"/>
      <c r="G1970" s="52"/>
      <c r="H1970" s="52"/>
      <c r="I1970" s="52"/>
      <c r="J1970" s="52"/>
      <c r="K1970" s="52"/>
    </row>
    <row r="1971" spans="2:11" ht="15.75" thickBot="1">
      <c r="B1971" s="297" t="s">
        <v>0</v>
      </c>
      <c r="C1971" s="298"/>
      <c r="D1971" s="70" t="s">
        <v>1</v>
      </c>
      <c r="E1971" s="97" t="s">
        <v>2</v>
      </c>
      <c r="F1971" s="590" t="s">
        <v>3</v>
      </c>
      <c r="G1971" s="591"/>
      <c r="H1971" s="97" t="s">
        <v>4</v>
      </c>
      <c r="I1971" s="225" t="s">
        <v>103</v>
      </c>
      <c r="J1971" s="97" t="s">
        <v>5</v>
      </c>
      <c r="K1971" s="97" t="s">
        <v>6</v>
      </c>
    </row>
    <row r="1972" spans="2:11" ht="15.75" thickBot="1">
      <c r="B1972" s="592" t="s">
        <v>93</v>
      </c>
      <c r="C1972" s="507"/>
      <c r="D1972" s="165"/>
      <c r="E1972" s="165"/>
      <c r="F1972" s="507"/>
      <c r="G1972" s="507"/>
      <c r="H1972" s="165">
        <v>2018</v>
      </c>
      <c r="I1972" s="245" t="s">
        <v>122</v>
      </c>
      <c r="J1972" s="488">
        <v>0</v>
      </c>
      <c r="K1972" s="486">
        <v>790000</v>
      </c>
    </row>
    <row r="1973" spans="2:11" ht="15.75" thickBot="1">
      <c r="B1973" s="538" t="s">
        <v>518</v>
      </c>
      <c r="C1973" s="539"/>
      <c r="D1973" s="219" t="s">
        <v>8</v>
      </c>
      <c r="E1973" s="219" t="s">
        <v>10</v>
      </c>
      <c r="F1973" s="508" t="s">
        <v>10</v>
      </c>
      <c r="G1973" s="508"/>
      <c r="H1973" s="219">
        <v>2019</v>
      </c>
      <c r="I1973" s="245" t="s">
        <v>122</v>
      </c>
      <c r="J1973" s="489">
        <v>0</v>
      </c>
      <c r="K1973" s="487">
        <f>K1972+(K1972*6.32%)</f>
        <v>839928</v>
      </c>
    </row>
    <row r="1974" spans="2:11" ht="15.75" thickBot="1">
      <c r="B1974" s="568"/>
      <c r="C1974" s="526"/>
      <c r="D1974" s="219"/>
      <c r="E1974" s="219" t="s">
        <v>27</v>
      </c>
      <c r="F1974" s="526"/>
      <c r="G1974" s="526"/>
      <c r="H1974" s="219">
        <v>2020</v>
      </c>
      <c r="I1974" s="245" t="s">
        <v>122</v>
      </c>
      <c r="J1974" s="489">
        <v>0</v>
      </c>
      <c r="K1974" s="487">
        <f t="shared" ref="K1974:K1975" si="31">K1973+(K1973*6.32%)</f>
        <v>893011.44960000005</v>
      </c>
    </row>
    <row r="1975" spans="2:11" ht="15.75" thickBot="1">
      <c r="B1975" s="527"/>
      <c r="C1975" s="528"/>
      <c r="D1975" s="213"/>
      <c r="E1975" s="168"/>
      <c r="F1975" s="529"/>
      <c r="G1975" s="529"/>
      <c r="H1975" s="168">
        <v>2021</v>
      </c>
      <c r="I1975" s="245" t="s">
        <v>122</v>
      </c>
      <c r="J1975" s="490">
        <v>0</v>
      </c>
      <c r="K1975" s="487">
        <f t="shared" si="31"/>
        <v>949449.77321472007</v>
      </c>
    </row>
    <row r="1976" spans="2:11" ht="15.75" thickBot="1">
      <c r="B1976" s="530"/>
      <c r="C1976" s="531"/>
      <c r="D1976" s="461"/>
      <c r="E1976" s="457"/>
      <c r="F1976" s="569"/>
      <c r="G1976" s="570"/>
      <c r="H1976" s="571" t="s">
        <v>9</v>
      </c>
      <c r="I1976" s="572"/>
      <c r="J1976" s="491">
        <v>0</v>
      </c>
      <c r="K1976" s="474">
        <f>SUM(K1972:K1975)</f>
        <v>3472389.2228147201</v>
      </c>
    </row>
    <row r="1977" spans="2:11">
      <c r="B1977" s="52"/>
      <c r="C1977" s="52"/>
      <c r="D1977" s="52"/>
      <c r="E1977" s="52"/>
      <c r="F1977" s="52"/>
      <c r="G1977" s="52"/>
      <c r="H1977" s="52"/>
      <c r="I1977" s="52"/>
      <c r="J1977" s="52"/>
      <c r="K1977" s="52"/>
    </row>
    <row r="1979" spans="2:11">
      <c r="K1979" s="100"/>
    </row>
    <row r="1989" spans="2:11" ht="15.75" thickBot="1"/>
    <row r="1990" spans="2:11" ht="19.5" thickBot="1">
      <c r="B1990" s="644" t="s">
        <v>335</v>
      </c>
      <c r="C1990" s="645"/>
      <c r="D1990" s="645"/>
      <c r="E1990" s="645"/>
      <c r="F1990" s="75"/>
      <c r="G1990" s="75"/>
      <c r="H1990" s="75"/>
      <c r="I1990" s="75"/>
      <c r="J1990" s="75"/>
      <c r="K1990" s="76"/>
    </row>
    <row r="1991" spans="2:11" ht="15.75" thickBot="1">
      <c r="B1991" s="650" t="s">
        <v>256</v>
      </c>
      <c r="C1991" s="580"/>
      <c r="D1991" s="580"/>
      <c r="E1991" s="580"/>
      <c r="F1991" s="580"/>
      <c r="G1991" s="579"/>
      <c r="H1991" s="580"/>
      <c r="I1991" s="116" t="s">
        <v>535</v>
      </c>
      <c r="J1991" s="156">
        <f>J2003+J2011+J2018</f>
        <v>1298409.8435689472</v>
      </c>
      <c r="K1991" s="170"/>
    </row>
    <row r="1992" spans="2:11" ht="26.25" customHeight="1" thickBot="1">
      <c r="B1992" s="542" t="s">
        <v>660</v>
      </c>
      <c r="C1992" s="543"/>
      <c r="D1992" s="543"/>
      <c r="E1992" s="543"/>
      <c r="F1992" s="543"/>
      <c r="G1992" s="543"/>
      <c r="H1992" s="543"/>
      <c r="I1992" s="543"/>
      <c r="J1992" s="543"/>
      <c r="K1992" s="544"/>
    </row>
    <row r="1993" spans="2:11" ht="15.75" customHeight="1" thickBot="1">
      <c r="B1993" s="545" t="s">
        <v>662</v>
      </c>
      <c r="C1993" s="546"/>
      <c r="D1993" s="546"/>
      <c r="E1993" s="546"/>
      <c r="F1993" s="546"/>
      <c r="G1993" s="546"/>
      <c r="H1993" s="546"/>
      <c r="I1993" s="542" t="s">
        <v>497</v>
      </c>
      <c r="J1993" s="543"/>
      <c r="K1993" s="544"/>
    </row>
    <row r="1994" spans="2:11" ht="15.75" customHeight="1" thickBot="1">
      <c r="B1994" s="71" t="s">
        <v>94</v>
      </c>
      <c r="C1994" s="642" t="s">
        <v>95</v>
      </c>
      <c r="D1994" s="643"/>
      <c r="E1994" s="643"/>
      <c r="F1994" s="643"/>
      <c r="G1994" s="643"/>
      <c r="H1994" s="649"/>
      <c r="I1994" s="72" t="s">
        <v>97</v>
      </c>
      <c r="J1994" s="118" t="s">
        <v>98</v>
      </c>
      <c r="K1994" s="119" t="s">
        <v>99</v>
      </c>
    </row>
    <row r="1995" spans="2:11" ht="15.75" thickBot="1">
      <c r="B1995" s="171" t="s">
        <v>740</v>
      </c>
      <c r="C1995" s="581" t="s">
        <v>741</v>
      </c>
      <c r="D1995" s="556"/>
      <c r="E1995" s="556"/>
      <c r="F1995" s="556"/>
      <c r="G1995" s="556"/>
      <c r="H1995" s="557"/>
      <c r="I1995" s="129">
        <v>42735</v>
      </c>
      <c r="J1995" s="151">
        <v>1</v>
      </c>
      <c r="K1995" s="152">
        <v>1</v>
      </c>
    </row>
    <row r="1996" spans="2:11" ht="15.75" thickBot="1"/>
    <row r="1997" spans="2:11" ht="15.75" customHeight="1" thickBot="1">
      <c r="B1997" s="521" t="s">
        <v>329</v>
      </c>
      <c r="C1997" s="522"/>
      <c r="D1997" s="522"/>
      <c r="E1997" s="522"/>
      <c r="F1997" s="522"/>
      <c r="G1997" s="522"/>
      <c r="H1997" s="522"/>
      <c r="I1997" s="522"/>
      <c r="J1997" s="522"/>
      <c r="K1997" s="523"/>
    </row>
    <row r="1998" spans="2:11" ht="27" customHeight="1" thickBot="1">
      <c r="B1998" s="297" t="s">
        <v>0</v>
      </c>
      <c r="C1998" s="298"/>
      <c r="D1998" s="70" t="s">
        <v>1</v>
      </c>
      <c r="E1998" s="97" t="s">
        <v>2</v>
      </c>
      <c r="F1998" s="590" t="s">
        <v>3</v>
      </c>
      <c r="G1998" s="591"/>
      <c r="H1998" s="97" t="s">
        <v>4</v>
      </c>
      <c r="I1998" s="225" t="s">
        <v>103</v>
      </c>
      <c r="J1998" s="97" t="s">
        <v>5</v>
      </c>
      <c r="K1998" s="97" t="s">
        <v>6</v>
      </c>
    </row>
    <row r="1999" spans="2:11" ht="15.75" customHeight="1">
      <c r="B1999" s="592" t="s">
        <v>331</v>
      </c>
      <c r="C1999" s="507"/>
      <c r="D1999" s="165"/>
      <c r="E1999" s="165"/>
      <c r="F1999" s="593"/>
      <c r="G1999" s="593"/>
      <c r="H1999" s="165">
        <v>2018</v>
      </c>
      <c r="I1999" s="219">
        <v>450</v>
      </c>
      <c r="J1999" s="123">
        <v>106400</v>
      </c>
      <c r="K1999" s="37"/>
    </row>
    <row r="2000" spans="2:11" ht="15.75" customHeight="1">
      <c r="B2000" s="538" t="s">
        <v>486</v>
      </c>
      <c r="C2000" s="539"/>
      <c r="D2000" s="219"/>
      <c r="E2000" s="219" t="s">
        <v>36</v>
      </c>
      <c r="F2000" s="508" t="s">
        <v>10</v>
      </c>
      <c r="G2000" s="508"/>
      <c r="H2000" s="219">
        <v>2019</v>
      </c>
      <c r="I2000" s="219">
        <v>500</v>
      </c>
      <c r="J2000" s="121">
        <f>J1999*6.32%+(J1999)</f>
        <v>113124.48</v>
      </c>
      <c r="K2000" s="38"/>
    </row>
    <row r="2001" spans="2:11" ht="15.75" customHeight="1">
      <c r="B2001" s="568"/>
      <c r="C2001" s="526"/>
      <c r="D2001" s="219" t="s">
        <v>8</v>
      </c>
      <c r="E2001" s="219" t="s">
        <v>517</v>
      </c>
      <c r="F2001" s="52"/>
      <c r="G2001" s="52"/>
      <c r="H2001" s="219">
        <v>2020</v>
      </c>
      <c r="I2001" s="219">
        <v>550</v>
      </c>
      <c r="J2001" s="121">
        <f>J2000*6.32%+(J2000)</f>
        <v>120273.947136</v>
      </c>
      <c r="K2001" s="38"/>
    </row>
    <row r="2002" spans="2:11" ht="15.75" thickBot="1">
      <c r="B2002" s="509"/>
      <c r="C2002" s="510"/>
      <c r="D2002" s="255"/>
      <c r="E2002" s="256"/>
      <c r="F2002" s="511"/>
      <c r="G2002" s="511"/>
      <c r="H2002" s="256">
        <v>2021</v>
      </c>
      <c r="I2002" s="256">
        <v>600</v>
      </c>
      <c r="J2002" s="122">
        <f>J2001*6.32%+(J2001)</f>
        <v>127875.2605949952</v>
      </c>
      <c r="K2002" s="263"/>
    </row>
    <row r="2003" spans="2:11" ht="16.5" customHeight="1" thickBot="1">
      <c r="B2003" s="512"/>
      <c r="C2003" s="513"/>
      <c r="D2003" s="458"/>
      <c r="E2003" s="457"/>
      <c r="F2003" s="651"/>
      <c r="G2003" s="652"/>
      <c r="H2003" s="582" t="s">
        <v>9</v>
      </c>
      <c r="I2003" s="653"/>
      <c r="J2003" s="284">
        <f>SUM(J1999:J2002)</f>
        <v>467673.68773099524</v>
      </c>
      <c r="K2003" s="266"/>
    </row>
    <row r="2004" spans="2:11" ht="15.75" thickBot="1"/>
    <row r="2005" spans="2:11" ht="16.5" customHeight="1" thickBot="1">
      <c r="B2005" s="521" t="s">
        <v>334</v>
      </c>
      <c r="C2005" s="522"/>
      <c r="D2005" s="522"/>
      <c r="E2005" s="522"/>
      <c r="F2005" s="522"/>
      <c r="G2005" s="522"/>
      <c r="H2005" s="522"/>
      <c r="I2005" s="522"/>
      <c r="J2005" s="522"/>
      <c r="K2005" s="523"/>
    </row>
    <row r="2006" spans="2:11" ht="15.75" thickBot="1">
      <c r="B2006" s="297" t="s">
        <v>0</v>
      </c>
      <c r="C2006" s="298"/>
      <c r="D2006" s="70" t="s">
        <v>1</v>
      </c>
      <c r="E2006" s="97" t="s">
        <v>2</v>
      </c>
      <c r="F2006" s="590" t="s">
        <v>3</v>
      </c>
      <c r="G2006" s="591"/>
      <c r="H2006" s="97" t="s">
        <v>4</v>
      </c>
      <c r="I2006" s="225" t="s">
        <v>103</v>
      </c>
      <c r="J2006" s="97" t="s">
        <v>5</v>
      </c>
      <c r="K2006" s="97" t="s">
        <v>6</v>
      </c>
    </row>
    <row r="2007" spans="2:11" ht="15.75" thickBot="1">
      <c r="B2007" s="592" t="s">
        <v>154</v>
      </c>
      <c r="C2007" s="507"/>
      <c r="D2007" s="165"/>
      <c r="E2007" s="165"/>
      <c r="F2007" s="593"/>
      <c r="G2007" s="593"/>
      <c r="H2007" s="165">
        <v>2018</v>
      </c>
      <c r="I2007" s="245" t="s">
        <v>143</v>
      </c>
      <c r="J2007" s="123">
        <v>139000</v>
      </c>
      <c r="K2007" s="37">
        <v>0</v>
      </c>
    </row>
    <row r="2008" spans="2:11" ht="15.75" thickBot="1">
      <c r="B2008" s="538" t="s">
        <v>487</v>
      </c>
      <c r="C2008" s="539"/>
      <c r="D2008" s="219"/>
      <c r="E2008" s="219" t="s">
        <v>40</v>
      </c>
      <c r="F2008" s="508" t="s">
        <v>10</v>
      </c>
      <c r="G2008" s="508"/>
      <c r="H2008" s="219">
        <v>2019</v>
      </c>
      <c r="I2008" s="245" t="s">
        <v>545</v>
      </c>
      <c r="J2008" s="121">
        <f>J2007*6.32%+(J2007)</f>
        <v>147784.79999999999</v>
      </c>
      <c r="K2008" s="38">
        <v>0</v>
      </c>
    </row>
    <row r="2009" spans="2:11" ht="15.75" thickBot="1">
      <c r="B2009" s="568"/>
      <c r="C2009" s="526"/>
      <c r="D2009" s="219" t="s">
        <v>8</v>
      </c>
      <c r="E2009" s="219" t="s">
        <v>41</v>
      </c>
      <c r="F2009" s="52"/>
      <c r="G2009" s="52"/>
      <c r="H2009" s="219">
        <v>2020</v>
      </c>
      <c r="I2009" s="245" t="s">
        <v>546</v>
      </c>
      <c r="J2009" s="121">
        <f>J2008*6.32%+(J2008)</f>
        <v>157124.79935999998</v>
      </c>
      <c r="K2009" s="38">
        <v>0</v>
      </c>
    </row>
    <row r="2010" spans="2:11" ht="15.75" thickBot="1">
      <c r="B2010" s="509"/>
      <c r="C2010" s="510"/>
      <c r="D2010" s="255"/>
      <c r="E2010" s="256"/>
      <c r="F2010" s="511"/>
      <c r="G2010" s="511"/>
      <c r="H2010" s="256">
        <v>2021</v>
      </c>
      <c r="I2010" s="245" t="s">
        <v>744</v>
      </c>
      <c r="J2010" s="122">
        <f>J2009*6.32%+(J2009)</f>
        <v>167055.08667955198</v>
      </c>
      <c r="K2010" s="263">
        <v>0</v>
      </c>
    </row>
    <row r="2011" spans="2:11" ht="15.75" thickBot="1">
      <c r="B2011" s="512"/>
      <c r="C2011" s="513"/>
      <c r="D2011" s="461"/>
      <c r="E2011" s="457"/>
      <c r="F2011" s="669"/>
      <c r="G2011" s="629"/>
      <c r="H2011" s="582" t="s">
        <v>9</v>
      </c>
      <c r="I2011" s="653"/>
      <c r="J2011" s="284">
        <f>SUM(J2007:J2010)</f>
        <v>610964.68603955198</v>
      </c>
      <c r="K2011" s="43">
        <f>SUM(K2007:K2010)</f>
        <v>0</v>
      </c>
    </row>
    <row r="2012" spans="2:11" ht="15.75" thickBot="1"/>
    <row r="2013" spans="2:11" ht="15.75" thickBot="1">
      <c r="B2013" s="297" t="s">
        <v>0</v>
      </c>
      <c r="C2013" s="298"/>
      <c r="D2013" s="70" t="s">
        <v>1</v>
      </c>
      <c r="E2013" s="97" t="s">
        <v>2</v>
      </c>
      <c r="F2013" s="590" t="s">
        <v>3</v>
      </c>
      <c r="G2013" s="591"/>
      <c r="H2013" s="97" t="s">
        <v>4</v>
      </c>
      <c r="I2013" s="225" t="s">
        <v>103</v>
      </c>
      <c r="J2013" s="97" t="s">
        <v>5</v>
      </c>
      <c r="K2013" s="97" t="s">
        <v>6</v>
      </c>
    </row>
    <row r="2014" spans="2:11" ht="15.75" thickBot="1">
      <c r="B2014" s="592" t="s">
        <v>654</v>
      </c>
      <c r="C2014" s="507"/>
      <c r="D2014" s="165"/>
      <c r="E2014" s="165"/>
      <c r="F2014" s="593"/>
      <c r="G2014" s="593"/>
      <c r="H2014" s="165">
        <v>2018</v>
      </c>
      <c r="I2014" s="245" t="s">
        <v>228</v>
      </c>
      <c r="J2014" s="123">
        <v>50000</v>
      </c>
      <c r="K2014" s="37">
        <v>0</v>
      </c>
    </row>
    <row r="2015" spans="2:11" ht="15.75" thickBot="1">
      <c r="B2015" s="538" t="s">
        <v>655</v>
      </c>
      <c r="C2015" s="539"/>
      <c r="D2015" s="219"/>
      <c r="E2015" s="219" t="s">
        <v>40</v>
      </c>
      <c r="F2015" s="508" t="s">
        <v>10</v>
      </c>
      <c r="G2015" s="508"/>
      <c r="H2015" s="219">
        <v>2019</v>
      </c>
      <c r="I2015" s="245" t="s">
        <v>143</v>
      </c>
      <c r="J2015" s="121">
        <f>J2014*6.32%+(J2014)</f>
        <v>53160</v>
      </c>
      <c r="K2015" s="38">
        <v>0</v>
      </c>
    </row>
    <row r="2016" spans="2:11" ht="15.75" thickBot="1">
      <c r="B2016" s="568"/>
      <c r="C2016" s="526"/>
      <c r="D2016" s="219" t="s">
        <v>8</v>
      </c>
      <c r="E2016" s="219" t="s">
        <v>41</v>
      </c>
      <c r="F2016" s="52"/>
      <c r="G2016" s="52"/>
      <c r="H2016" s="219">
        <v>2020</v>
      </c>
      <c r="I2016" s="245" t="s">
        <v>545</v>
      </c>
      <c r="J2016" s="121">
        <f>J2015*6.32%+(J2015)</f>
        <v>56519.712</v>
      </c>
      <c r="K2016" s="38">
        <v>0</v>
      </c>
    </row>
    <row r="2017" spans="2:11" ht="15.75" thickBot="1">
      <c r="B2017" s="509"/>
      <c r="C2017" s="510"/>
      <c r="D2017" s="255"/>
      <c r="E2017" s="256"/>
      <c r="F2017" s="511"/>
      <c r="G2017" s="511"/>
      <c r="H2017" s="256">
        <v>2021</v>
      </c>
      <c r="I2017" s="245" t="s">
        <v>546</v>
      </c>
      <c r="J2017" s="122">
        <f>J2016*6.32%+(J2016)</f>
        <v>60091.757798400002</v>
      </c>
      <c r="K2017" s="263">
        <v>0</v>
      </c>
    </row>
    <row r="2018" spans="2:11" ht="15.75" thickBot="1">
      <c r="B2018" s="512"/>
      <c r="C2018" s="513"/>
      <c r="D2018" s="461"/>
      <c r="E2018" s="457"/>
      <c r="F2018" s="669"/>
      <c r="G2018" s="629"/>
      <c r="H2018" s="582" t="s">
        <v>9</v>
      </c>
      <c r="I2018" s="653"/>
      <c r="J2018" s="284">
        <f>SUM(J2014:J2017)</f>
        <v>219771.46979840001</v>
      </c>
      <c r="K2018" s="43">
        <f>SUM(K2014:K2017)</f>
        <v>0</v>
      </c>
    </row>
    <row r="2023" spans="2:11" ht="15.75" thickBot="1"/>
    <row r="2024" spans="2:11" ht="19.5" thickBot="1">
      <c r="B2024" s="644" t="s">
        <v>336</v>
      </c>
      <c r="C2024" s="645"/>
      <c r="D2024" s="645"/>
      <c r="E2024" s="645"/>
      <c r="F2024" s="75"/>
      <c r="G2024" s="75"/>
      <c r="H2024" s="75"/>
      <c r="I2024" s="75"/>
      <c r="J2024" s="75"/>
      <c r="K2024" s="76"/>
    </row>
    <row r="2025" spans="2:11" ht="15.75" thickBot="1">
      <c r="B2025" s="650" t="s">
        <v>663</v>
      </c>
      <c r="C2025" s="580"/>
      <c r="D2025" s="580"/>
      <c r="E2025" s="580"/>
      <c r="F2025" s="580"/>
      <c r="G2025" s="579"/>
      <c r="H2025" s="580"/>
      <c r="I2025" s="116" t="s">
        <v>535</v>
      </c>
      <c r="J2025" s="156">
        <f>J2037</f>
        <v>175817.17583872</v>
      </c>
      <c r="K2025" s="170"/>
    </row>
    <row r="2026" spans="2:11" ht="25.5" customHeight="1" thickBot="1">
      <c r="B2026" s="542" t="s">
        <v>661</v>
      </c>
      <c r="C2026" s="543"/>
      <c r="D2026" s="543"/>
      <c r="E2026" s="543"/>
      <c r="F2026" s="543"/>
      <c r="G2026" s="543"/>
      <c r="H2026" s="543"/>
      <c r="I2026" s="543"/>
      <c r="J2026" s="543"/>
      <c r="K2026" s="544"/>
    </row>
    <row r="2027" spans="2:11" ht="15.75" customHeight="1" thickBot="1">
      <c r="B2027" s="545" t="s">
        <v>662</v>
      </c>
      <c r="C2027" s="546"/>
      <c r="D2027" s="546"/>
      <c r="E2027" s="546"/>
      <c r="F2027" s="546"/>
      <c r="G2027" s="546"/>
      <c r="H2027" s="546"/>
      <c r="I2027" s="542" t="s">
        <v>497</v>
      </c>
      <c r="J2027" s="543"/>
      <c r="K2027" s="544"/>
    </row>
    <row r="2028" spans="2:11" ht="15.75" customHeight="1" thickBot="1">
      <c r="B2028" s="71" t="s">
        <v>94</v>
      </c>
      <c r="C2028" s="642" t="s">
        <v>95</v>
      </c>
      <c r="D2028" s="643"/>
      <c r="E2028" s="643"/>
      <c r="F2028" s="643"/>
      <c r="G2028" s="643"/>
      <c r="H2028" s="649"/>
      <c r="I2028" s="72" t="s">
        <v>97</v>
      </c>
      <c r="J2028" s="118" t="s">
        <v>98</v>
      </c>
      <c r="K2028" s="119" t="s">
        <v>99</v>
      </c>
    </row>
    <row r="2029" spans="2:11" ht="15.75" thickBot="1">
      <c r="B2029" s="171" t="s">
        <v>742</v>
      </c>
      <c r="C2029" s="581" t="s">
        <v>743</v>
      </c>
      <c r="D2029" s="556"/>
      <c r="E2029" s="556"/>
      <c r="F2029" s="556"/>
      <c r="G2029" s="556"/>
      <c r="H2029" s="557"/>
      <c r="I2029" s="129">
        <v>42735</v>
      </c>
      <c r="J2029" s="151">
        <v>1</v>
      </c>
      <c r="K2029" s="152">
        <v>1</v>
      </c>
    </row>
    <row r="2030" spans="2:11" ht="22.5" customHeight="1" thickBot="1"/>
    <row r="2031" spans="2:11" ht="17.25" customHeight="1" thickBot="1">
      <c r="B2031" s="521" t="s">
        <v>334</v>
      </c>
      <c r="C2031" s="522"/>
      <c r="D2031" s="522"/>
      <c r="E2031" s="522"/>
      <c r="F2031" s="522"/>
      <c r="G2031" s="522"/>
      <c r="H2031" s="522"/>
      <c r="I2031" s="522"/>
      <c r="J2031" s="522"/>
      <c r="K2031" s="523"/>
    </row>
    <row r="2032" spans="2:11" ht="18.75" customHeight="1" thickBot="1">
      <c r="B2032" s="297" t="s">
        <v>0</v>
      </c>
      <c r="C2032" s="298"/>
      <c r="D2032" s="70" t="s">
        <v>1</v>
      </c>
      <c r="E2032" s="97" t="s">
        <v>2</v>
      </c>
      <c r="F2032" s="590" t="s">
        <v>3</v>
      </c>
      <c r="G2032" s="591"/>
      <c r="H2032" s="97" t="s">
        <v>4</v>
      </c>
      <c r="I2032" s="225" t="s">
        <v>103</v>
      </c>
      <c r="J2032" s="97" t="s">
        <v>5</v>
      </c>
      <c r="K2032" s="97" t="s">
        <v>6</v>
      </c>
    </row>
    <row r="2033" spans="2:11" ht="15.75" customHeight="1">
      <c r="B2033" s="592" t="s">
        <v>656</v>
      </c>
      <c r="C2033" s="507"/>
      <c r="D2033" s="165"/>
      <c r="E2033" s="165"/>
      <c r="F2033" s="593"/>
      <c r="G2033" s="593"/>
      <c r="H2033" s="165">
        <v>2018</v>
      </c>
      <c r="I2033" s="219">
        <v>51</v>
      </c>
      <c r="J2033" s="123">
        <v>40000</v>
      </c>
      <c r="K2033" s="37">
        <v>0</v>
      </c>
    </row>
    <row r="2034" spans="2:11" ht="15.75" customHeight="1">
      <c r="B2034" s="538" t="s">
        <v>488</v>
      </c>
      <c r="C2034" s="539"/>
      <c r="D2034" s="219"/>
      <c r="E2034" s="219" t="s">
        <v>657</v>
      </c>
      <c r="F2034" s="508" t="s">
        <v>10</v>
      </c>
      <c r="G2034" s="508"/>
      <c r="H2034" s="219">
        <v>2019</v>
      </c>
      <c r="I2034" s="219">
        <v>53</v>
      </c>
      <c r="J2034" s="121">
        <f>J2033*6.32%+(J2033)</f>
        <v>42528</v>
      </c>
      <c r="K2034" s="38">
        <v>0</v>
      </c>
    </row>
    <row r="2035" spans="2:11" ht="15.75" customHeight="1">
      <c r="B2035" s="568"/>
      <c r="C2035" s="526"/>
      <c r="D2035" s="219" t="s">
        <v>8</v>
      </c>
      <c r="E2035" s="219" t="s">
        <v>198</v>
      </c>
      <c r="F2035" s="52"/>
      <c r="G2035" s="52"/>
      <c r="H2035" s="219">
        <v>2020</v>
      </c>
      <c r="I2035" s="219">
        <v>55</v>
      </c>
      <c r="J2035" s="121">
        <f>J2034*6.32%+(J2034)</f>
        <v>45215.7696</v>
      </c>
      <c r="K2035" s="38">
        <v>0</v>
      </c>
    </row>
    <row r="2036" spans="2:11" ht="15.75" thickBot="1">
      <c r="B2036" s="509"/>
      <c r="C2036" s="510"/>
      <c r="D2036" s="255"/>
      <c r="E2036" s="256"/>
      <c r="F2036" s="511"/>
      <c r="G2036" s="511"/>
      <c r="H2036" s="256">
        <v>2021</v>
      </c>
      <c r="I2036" s="256">
        <v>57</v>
      </c>
      <c r="J2036" s="122">
        <f>J2035*6.32%+(J2035)</f>
        <v>48073.406238720003</v>
      </c>
      <c r="K2036" s="263">
        <v>0</v>
      </c>
    </row>
    <row r="2037" spans="2:11" ht="15.75" thickBot="1">
      <c r="B2037" s="512"/>
      <c r="C2037" s="513"/>
      <c r="D2037" s="461"/>
      <c r="E2037" s="457"/>
      <c r="F2037" s="678"/>
      <c r="G2037" s="679"/>
      <c r="H2037" s="582" t="s">
        <v>9</v>
      </c>
      <c r="I2037" s="653"/>
      <c r="J2037" s="284">
        <f>SUM(J2033:J2036)</f>
        <v>175817.17583872</v>
      </c>
      <c r="K2037" s="43">
        <f>SUM(K2033:K2036)</f>
        <v>0</v>
      </c>
    </row>
    <row r="2057" spans="2:11" ht="15.75" thickBot="1"/>
    <row r="2058" spans="2:11" ht="19.5" thickBot="1">
      <c r="B2058" s="644" t="s">
        <v>370</v>
      </c>
      <c r="C2058" s="645"/>
      <c r="D2058" s="645"/>
      <c r="E2058" s="645"/>
      <c r="F2058" s="75"/>
      <c r="G2058" s="75"/>
      <c r="H2058" s="75"/>
      <c r="I2058" s="75"/>
      <c r="J2058" s="75"/>
      <c r="K2058" s="76"/>
    </row>
    <row r="2059" spans="2:11" ht="15.75" thickBot="1">
      <c r="B2059" s="650" t="s">
        <v>515</v>
      </c>
      <c r="C2059" s="580"/>
      <c r="D2059" s="580"/>
      <c r="E2059" s="580"/>
      <c r="F2059" s="580"/>
      <c r="G2059" s="579"/>
      <c r="H2059" s="580"/>
      <c r="I2059" s="116" t="s">
        <v>535</v>
      </c>
      <c r="J2059" s="156">
        <f>K2071</f>
        <v>34161404.645007193</v>
      </c>
      <c r="K2059" s="170"/>
    </row>
    <row r="2060" spans="2:11" ht="15.75" customHeight="1" thickBot="1">
      <c r="B2060" s="542" t="s">
        <v>371</v>
      </c>
      <c r="C2060" s="543"/>
      <c r="D2060" s="543"/>
      <c r="E2060" s="543"/>
      <c r="F2060" s="543"/>
      <c r="G2060" s="543"/>
      <c r="H2060" s="543"/>
      <c r="I2060" s="543"/>
      <c r="J2060" s="543"/>
      <c r="K2060" s="544"/>
    </row>
    <row r="2061" spans="2:11" ht="15.75" thickBot="1">
      <c r="B2061" s="545" t="s">
        <v>516</v>
      </c>
      <c r="C2061" s="546"/>
      <c r="D2061" s="546"/>
      <c r="E2061" s="546"/>
      <c r="F2061" s="546"/>
      <c r="G2061" s="546"/>
      <c r="H2061" s="546"/>
      <c r="I2061" s="542" t="s">
        <v>244</v>
      </c>
      <c r="J2061" s="543"/>
      <c r="K2061" s="544"/>
    </row>
    <row r="2062" spans="2:11" ht="15.75" customHeight="1" thickBot="1">
      <c r="B2062" s="71" t="s">
        <v>94</v>
      </c>
      <c r="C2062" s="642" t="s">
        <v>95</v>
      </c>
      <c r="D2062" s="643"/>
      <c r="E2062" s="643"/>
      <c r="F2062" s="643"/>
      <c r="G2062" s="643"/>
      <c r="H2062" s="649"/>
      <c r="I2062" s="72" t="s">
        <v>97</v>
      </c>
      <c r="J2062" s="118" t="s">
        <v>98</v>
      </c>
      <c r="K2062" s="119" t="s">
        <v>99</v>
      </c>
    </row>
    <row r="2063" spans="2:11" ht="15.75" thickBot="1">
      <c r="B2063" s="153" t="s">
        <v>560</v>
      </c>
      <c r="C2063" s="581" t="s">
        <v>529</v>
      </c>
      <c r="D2063" s="556"/>
      <c r="E2063" s="556"/>
      <c r="F2063" s="556"/>
      <c r="G2063" s="556"/>
      <c r="H2063" s="557"/>
      <c r="I2063" s="129" t="s">
        <v>527</v>
      </c>
      <c r="J2063" s="151" t="s">
        <v>527</v>
      </c>
      <c r="K2063" s="152" t="s">
        <v>527</v>
      </c>
    </row>
    <row r="2064" spans="2:11" ht="15.75" thickBot="1"/>
    <row r="2065" spans="2:11" ht="21.75" customHeight="1" thickBot="1">
      <c r="B2065" s="521" t="s">
        <v>369</v>
      </c>
      <c r="C2065" s="522"/>
      <c r="D2065" s="522"/>
      <c r="E2065" s="522"/>
      <c r="F2065" s="522"/>
      <c r="G2065" s="522"/>
      <c r="H2065" s="522"/>
      <c r="I2065" s="522"/>
      <c r="J2065" s="522"/>
      <c r="K2065" s="523"/>
    </row>
    <row r="2066" spans="2:11" ht="16.5" customHeight="1" thickBot="1">
      <c r="B2066" s="297" t="s">
        <v>0</v>
      </c>
      <c r="C2066" s="298"/>
      <c r="D2066" s="70" t="s">
        <v>1</v>
      </c>
      <c r="E2066" s="97" t="s">
        <v>2</v>
      </c>
      <c r="F2066" s="499" t="s">
        <v>3</v>
      </c>
      <c r="G2066" s="500"/>
      <c r="H2066" s="97" t="s">
        <v>4</v>
      </c>
      <c r="I2066" s="225" t="s">
        <v>103</v>
      </c>
      <c r="J2066" s="97" t="s">
        <v>5</v>
      </c>
      <c r="K2066" s="97" t="s">
        <v>6</v>
      </c>
    </row>
    <row r="2067" spans="2:11" ht="15.75" customHeight="1" thickBot="1">
      <c r="B2067" s="592" t="s">
        <v>60</v>
      </c>
      <c r="C2067" s="507"/>
      <c r="D2067" s="165"/>
      <c r="E2067" s="165"/>
      <c r="F2067" s="507"/>
      <c r="G2067" s="507"/>
      <c r="H2067" s="165">
        <v>2018</v>
      </c>
      <c r="I2067" s="300">
        <v>1</v>
      </c>
      <c r="J2067" s="492">
        <v>0</v>
      </c>
      <c r="K2067" s="37">
        <v>7772028.9800000004</v>
      </c>
    </row>
    <row r="2068" spans="2:11" ht="15.75" customHeight="1" thickBot="1">
      <c r="B2068" s="538" t="s">
        <v>520</v>
      </c>
      <c r="C2068" s="539"/>
      <c r="D2068" s="219" t="s">
        <v>8</v>
      </c>
      <c r="E2068" s="219" t="s">
        <v>61</v>
      </c>
      <c r="F2068" s="508" t="s">
        <v>7</v>
      </c>
      <c r="G2068" s="508"/>
      <c r="H2068" s="219">
        <v>2019</v>
      </c>
      <c r="I2068" s="300">
        <v>1</v>
      </c>
      <c r="J2068" s="379">
        <v>0</v>
      </c>
      <c r="K2068" s="121">
        <f>K2067*6.32%+(K2067)</f>
        <v>8263221.2115360005</v>
      </c>
    </row>
    <row r="2069" spans="2:11" ht="15.75" customHeight="1" thickBot="1">
      <c r="B2069" s="568"/>
      <c r="C2069" s="526"/>
      <c r="D2069" s="219"/>
      <c r="E2069" s="219" t="s">
        <v>92</v>
      </c>
      <c r="F2069" s="526"/>
      <c r="G2069" s="526"/>
      <c r="H2069" s="219">
        <v>2020</v>
      </c>
      <c r="I2069" s="300">
        <v>1</v>
      </c>
      <c r="J2069" s="379">
        <v>0</v>
      </c>
      <c r="K2069" s="121">
        <f>K2068*6.32%+(K2068)</f>
        <v>8785456.792105075</v>
      </c>
    </row>
    <row r="2070" spans="2:11" ht="15.75" thickBot="1">
      <c r="B2070" s="527"/>
      <c r="C2070" s="528"/>
      <c r="D2070" s="213"/>
      <c r="E2070" s="168"/>
      <c r="F2070" s="529"/>
      <c r="G2070" s="529"/>
      <c r="H2070" s="168">
        <v>2021</v>
      </c>
      <c r="I2070" s="300">
        <v>1</v>
      </c>
      <c r="J2070" s="493">
        <v>0</v>
      </c>
      <c r="K2070" s="122">
        <f>K2069*6.32%+(K2069)</f>
        <v>9340697.6613661163</v>
      </c>
    </row>
    <row r="2071" spans="2:11" ht="16.5" customHeight="1" thickBot="1">
      <c r="B2071" s="530"/>
      <c r="C2071" s="531"/>
      <c r="D2071" s="461"/>
      <c r="E2071" s="457"/>
      <c r="F2071" s="569"/>
      <c r="G2071" s="570"/>
      <c r="H2071" s="571" t="s">
        <v>9</v>
      </c>
      <c r="I2071" s="572"/>
      <c r="J2071" s="494">
        <v>0</v>
      </c>
      <c r="K2071" s="240">
        <f>SUM(K2067:K2070)</f>
        <v>34161404.645007193</v>
      </c>
    </row>
    <row r="2073" spans="2:11" ht="16.5" customHeight="1"/>
    <row r="2092" spans="2:11" ht="15.75" thickBot="1"/>
    <row r="2093" spans="2:11" ht="19.5" thickBot="1">
      <c r="B2093" s="644" t="s">
        <v>372</v>
      </c>
      <c r="C2093" s="645"/>
      <c r="D2093" s="645"/>
      <c r="E2093" s="645"/>
      <c r="F2093" s="75"/>
      <c r="G2093" s="75"/>
      <c r="H2093" s="75"/>
      <c r="I2093" s="75"/>
      <c r="J2093" s="75"/>
      <c r="K2093" s="76"/>
    </row>
    <row r="2094" spans="2:11" ht="15.75" thickBot="1">
      <c r="B2094" s="650" t="s">
        <v>118</v>
      </c>
      <c r="C2094" s="580"/>
      <c r="D2094" s="580"/>
      <c r="E2094" s="580"/>
      <c r="F2094" s="580"/>
      <c r="G2094" s="579"/>
      <c r="H2094" s="580"/>
      <c r="I2094" s="116" t="s">
        <v>535</v>
      </c>
      <c r="J2094" s="156">
        <f>K2106</f>
        <v>3958382.9284052281</v>
      </c>
      <c r="K2094" s="170"/>
    </row>
    <row r="2095" spans="2:11" ht="15.75" customHeight="1" thickBot="1">
      <c r="B2095" s="542" t="s">
        <v>371</v>
      </c>
      <c r="C2095" s="543"/>
      <c r="D2095" s="543"/>
      <c r="E2095" s="543"/>
      <c r="F2095" s="543"/>
      <c r="G2095" s="543"/>
      <c r="H2095" s="543"/>
      <c r="I2095" s="543"/>
      <c r="J2095" s="543"/>
      <c r="K2095" s="544"/>
    </row>
    <row r="2096" spans="2:11" ht="15.75" thickBot="1">
      <c r="B2096" s="545" t="s">
        <v>117</v>
      </c>
      <c r="C2096" s="546"/>
      <c r="D2096" s="546"/>
      <c r="E2096" s="546"/>
      <c r="F2096" s="546"/>
      <c r="G2096" s="546"/>
      <c r="H2096" s="546"/>
      <c r="I2096" s="542" t="s">
        <v>244</v>
      </c>
      <c r="J2096" s="543"/>
      <c r="K2096" s="544"/>
    </row>
    <row r="2097" spans="2:11" ht="19.5" customHeight="1" thickBot="1">
      <c r="B2097" s="71" t="s">
        <v>94</v>
      </c>
      <c r="C2097" s="642" t="s">
        <v>95</v>
      </c>
      <c r="D2097" s="643"/>
      <c r="E2097" s="643"/>
      <c r="F2097" s="643"/>
      <c r="G2097" s="643"/>
      <c r="H2097" s="649"/>
      <c r="I2097" s="72" t="s">
        <v>97</v>
      </c>
      <c r="J2097" s="118" t="s">
        <v>98</v>
      </c>
      <c r="K2097" s="119" t="s">
        <v>99</v>
      </c>
    </row>
    <row r="2098" spans="2:11" ht="19.5" customHeight="1" thickBot="1">
      <c r="B2098" s="153" t="s">
        <v>560</v>
      </c>
      <c r="C2098" s="581" t="s">
        <v>529</v>
      </c>
      <c r="D2098" s="556"/>
      <c r="E2098" s="556"/>
      <c r="F2098" s="556"/>
      <c r="G2098" s="556"/>
      <c r="H2098" s="557"/>
      <c r="I2098" s="129" t="s">
        <v>527</v>
      </c>
      <c r="J2098" s="151" t="s">
        <v>527</v>
      </c>
      <c r="K2098" s="152" t="s">
        <v>527</v>
      </c>
    </row>
    <row r="2099" spans="2:11" ht="15.75" customHeight="1" thickBot="1"/>
    <row r="2100" spans="2:11" ht="15.75" customHeight="1" thickBot="1">
      <c r="B2100" s="521" t="s">
        <v>327</v>
      </c>
      <c r="C2100" s="522"/>
      <c r="D2100" s="522"/>
      <c r="E2100" s="522"/>
      <c r="F2100" s="522"/>
      <c r="G2100" s="522"/>
      <c r="H2100" s="522"/>
      <c r="I2100" s="522"/>
      <c r="J2100" s="522"/>
      <c r="K2100" s="523"/>
    </row>
    <row r="2101" spans="2:11" ht="15.75" customHeight="1" thickBot="1">
      <c r="B2101" s="96" t="s">
        <v>0</v>
      </c>
      <c r="C2101" s="49"/>
      <c r="D2101" s="45" t="s">
        <v>1</v>
      </c>
      <c r="E2101" s="34" t="s">
        <v>2</v>
      </c>
      <c r="F2101" s="514" t="s">
        <v>3</v>
      </c>
      <c r="G2101" s="516"/>
      <c r="H2101" s="34" t="s">
        <v>4</v>
      </c>
      <c r="I2101" s="93" t="s">
        <v>103</v>
      </c>
      <c r="J2101" s="97" t="s">
        <v>5</v>
      </c>
      <c r="K2101" s="97" t="s">
        <v>6</v>
      </c>
    </row>
    <row r="2102" spans="2:11" ht="15.75" customHeight="1" thickBot="1">
      <c r="B2102" s="592" t="s">
        <v>373</v>
      </c>
      <c r="C2102" s="507"/>
      <c r="D2102" s="98"/>
      <c r="E2102" s="98"/>
      <c r="F2102" s="507"/>
      <c r="G2102" s="507"/>
      <c r="H2102" s="94">
        <v>2018</v>
      </c>
      <c r="I2102" s="47">
        <v>1</v>
      </c>
      <c r="J2102" s="36"/>
      <c r="K2102" s="123">
        <v>900567.97</v>
      </c>
    </row>
    <row r="2103" spans="2:11" ht="15.75" customHeight="1" thickBot="1">
      <c r="B2103" s="711" t="s">
        <v>374</v>
      </c>
      <c r="C2103" s="712"/>
      <c r="D2103" s="91" t="s">
        <v>8</v>
      </c>
      <c r="E2103" s="91" t="s">
        <v>61</v>
      </c>
      <c r="F2103" s="508" t="s">
        <v>7</v>
      </c>
      <c r="G2103" s="508"/>
      <c r="H2103" s="92">
        <v>2019</v>
      </c>
      <c r="I2103" s="47">
        <v>1</v>
      </c>
      <c r="J2103" s="35"/>
      <c r="K2103" s="121">
        <f>K2102*6.32%+(K2102)</f>
        <v>957483.865704</v>
      </c>
    </row>
    <row r="2104" spans="2:11" ht="15.75" thickBot="1">
      <c r="B2104" s="713"/>
      <c r="C2104" s="714"/>
      <c r="D2104" s="91"/>
      <c r="E2104" s="91" t="s">
        <v>92</v>
      </c>
      <c r="F2104" s="526"/>
      <c r="G2104" s="526"/>
      <c r="H2104" s="92">
        <v>2020</v>
      </c>
      <c r="I2104" s="47">
        <v>1</v>
      </c>
      <c r="J2104" s="35"/>
      <c r="K2104" s="121">
        <f>K2103*6.32%+(K2103)</f>
        <v>1017996.8460164928</v>
      </c>
    </row>
    <row r="2105" spans="2:11" ht="15.75" thickBot="1">
      <c r="B2105" s="527"/>
      <c r="C2105" s="528"/>
      <c r="D2105" s="95"/>
      <c r="E2105" s="40"/>
      <c r="F2105" s="529"/>
      <c r="G2105" s="529"/>
      <c r="H2105" s="39">
        <v>2021</v>
      </c>
      <c r="I2105" s="47">
        <v>1</v>
      </c>
      <c r="J2105" s="41"/>
      <c r="K2105" s="122">
        <f>K2104*6.32%+(K2104)</f>
        <v>1082334.2466847352</v>
      </c>
    </row>
    <row r="2106" spans="2:11" ht="16.5" customHeight="1" thickBot="1">
      <c r="B2106" s="530"/>
      <c r="C2106" s="531"/>
      <c r="D2106" s="461"/>
      <c r="E2106" s="457"/>
      <c r="F2106" s="569"/>
      <c r="G2106" s="570"/>
      <c r="H2106" s="571" t="s">
        <v>9</v>
      </c>
      <c r="I2106" s="572"/>
      <c r="J2106" s="464"/>
      <c r="K2106" s="124">
        <f>SUM(K2102:K2105)</f>
        <v>3958382.9284052281</v>
      </c>
    </row>
    <row r="2108" spans="2:11" ht="16.5" customHeight="1"/>
  </sheetData>
  <mergeCells count="2298">
    <mergeCell ref="B1593:K1593"/>
    <mergeCell ref="B1770:C1770"/>
    <mergeCell ref="F1888:G1888"/>
    <mergeCell ref="F1889:G1889"/>
    <mergeCell ref="F1890:G1890"/>
    <mergeCell ref="F1891:G1891"/>
    <mergeCell ref="F1892:G1892"/>
    <mergeCell ref="B1888:C1888"/>
    <mergeCell ref="B1889:C1889"/>
    <mergeCell ref="B1890:C1890"/>
    <mergeCell ref="B1891:C1891"/>
    <mergeCell ref="B1892:C1892"/>
    <mergeCell ref="B1722:C1722"/>
    <mergeCell ref="B1723:C1723"/>
    <mergeCell ref="H1723:I1723"/>
    <mergeCell ref="B1779:K1779"/>
    <mergeCell ref="B1792:C1792"/>
    <mergeCell ref="F1792:G1792"/>
    <mergeCell ref="H1792:I1792"/>
    <mergeCell ref="H1770:I1770"/>
    <mergeCell ref="F1770:G1770"/>
    <mergeCell ref="B1794:K1794"/>
    <mergeCell ref="F1625:G1625"/>
    <mergeCell ref="F1626:G1626"/>
    <mergeCell ref="F1876:G1876"/>
    <mergeCell ref="F1870:G1870"/>
    <mergeCell ref="B1829:C1829"/>
    <mergeCell ref="G1640:H1640"/>
    <mergeCell ref="B1867:C1867"/>
    <mergeCell ref="F1780:G1780"/>
    <mergeCell ref="F1873:G1873"/>
    <mergeCell ref="H1800:I1800"/>
    <mergeCell ref="B1437:K1437"/>
    <mergeCell ref="F1449:G1449"/>
    <mergeCell ref="C1508:H1508"/>
    <mergeCell ref="B1513:C1513"/>
    <mergeCell ref="B1514:C1514"/>
    <mergeCell ref="B1516:C1516"/>
    <mergeCell ref="B1517:C1517"/>
    <mergeCell ref="B1304:C1304"/>
    <mergeCell ref="B1305:C1305"/>
    <mergeCell ref="B1306:C1306"/>
    <mergeCell ref="B1307:C1307"/>
    <mergeCell ref="B1347:C1347"/>
    <mergeCell ref="F1347:G1347"/>
    <mergeCell ref="F1350:G1350"/>
    <mergeCell ref="B1369:H1369"/>
    <mergeCell ref="B726:K726"/>
    <mergeCell ref="F1275:G1275"/>
    <mergeCell ref="B1482:K1482"/>
    <mergeCell ref="F1483:G1483"/>
    <mergeCell ref="B1442:C1442"/>
    <mergeCell ref="C1479:H1479"/>
    <mergeCell ref="B1436:K1436"/>
    <mergeCell ref="B1481:K1481"/>
    <mergeCell ref="H1427:I1427"/>
    <mergeCell ref="F1424:G1424"/>
    <mergeCell ref="F1440:G1440"/>
    <mergeCell ref="B1424:C1424"/>
    <mergeCell ref="F1381:G1381"/>
    <mergeCell ref="B1337:K1337"/>
    <mergeCell ref="B1338:H1338"/>
    <mergeCell ref="B1372:H1372"/>
    <mergeCell ref="F1349:G1349"/>
    <mergeCell ref="H1287:I1287"/>
    <mergeCell ref="H1294:I1294"/>
    <mergeCell ref="H1308:I1308"/>
    <mergeCell ref="B1308:C1308"/>
    <mergeCell ref="H1315:I1315"/>
    <mergeCell ref="B1311:C1311"/>
    <mergeCell ref="B1404:H1404"/>
    <mergeCell ref="C1408:H1408"/>
    <mergeCell ref="C1409:H1409"/>
    <mergeCell ref="C1411:H1411"/>
    <mergeCell ref="F1445:G1445"/>
    <mergeCell ref="C1477:H1477"/>
    <mergeCell ref="C1478:H1478"/>
    <mergeCell ref="F1397:G1397"/>
    <mergeCell ref="B1398:C1398"/>
    <mergeCell ref="F1398:G1398"/>
    <mergeCell ref="B1399:C1399"/>
    <mergeCell ref="F1399:G1399"/>
    <mergeCell ref="B1400:C1400"/>
    <mergeCell ref="F1400:G1400"/>
    <mergeCell ref="H1400:I1400"/>
    <mergeCell ref="C1407:H1407"/>
    <mergeCell ref="B1336:F1336"/>
    <mergeCell ref="I1338:K1338"/>
    <mergeCell ref="C1339:H1339"/>
    <mergeCell ref="B1349:C1349"/>
    <mergeCell ref="B1350:C1350"/>
    <mergeCell ref="F1351:G1351"/>
    <mergeCell ref="B1348:C1348"/>
    <mergeCell ref="C1476:H1476"/>
    <mergeCell ref="B1425:C1425"/>
    <mergeCell ref="F1383:G1383"/>
    <mergeCell ref="B1511:K1511"/>
    <mergeCell ref="C1410:H1410"/>
    <mergeCell ref="C1819:H1819"/>
    <mergeCell ref="C1541:H1541"/>
    <mergeCell ref="B1544:K1544"/>
    <mergeCell ref="H1550:I1550"/>
    <mergeCell ref="H1517:I1517"/>
    <mergeCell ref="F1614:G1614"/>
    <mergeCell ref="F1615:G1615"/>
    <mergeCell ref="H1619:I1619"/>
    <mergeCell ref="B1440:C1440"/>
    <mergeCell ref="B1441:C1441"/>
    <mergeCell ref="B1276:C1276"/>
    <mergeCell ref="B1277:C1277"/>
    <mergeCell ref="B1278:C1278"/>
    <mergeCell ref="B1279:C1279"/>
    <mergeCell ref="B1280:C1280"/>
    <mergeCell ref="B1283:C1283"/>
    <mergeCell ref="B1290:C1290"/>
    <mergeCell ref="B1291:C1291"/>
    <mergeCell ref="B1292:C1292"/>
    <mergeCell ref="F1289:G1289"/>
    <mergeCell ref="B1286:C1286"/>
    <mergeCell ref="F1348:G1348"/>
    <mergeCell ref="C1340:H1340"/>
    <mergeCell ref="C1341:H1341"/>
    <mergeCell ref="C1374:H1374"/>
    <mergeCell ref="C1375:H1375"/>
    <mergeCell ref="C1376:H1376"/>
    <mergeCell ref="G1336:H1336"/>
    <mergeCell ref="H1386:I1386"/>
    <mergeCell ref="B1383:C1383"/>
    <mergeCell ref="F1269:G1269"/>
    <mergeCell ref="B1163:K1163"/>
    <mergeCell ref="B1266:K1266"/>
    <mergeCell ref="B1265:E1265"/>
    <mergeCell ref="B1038:C1038"/>
    <mergeCell ref="B1098:C1098"/>
    <mergeCell ref="F1085:G1085"/>
    <mergeCell ref="F1081:G1081"/>
    <mergeCell ref="B1081:C1081"/>
    <mergeCell ref="F1096:G1096"/>
    <mergeCell ref="B1084:C1084"/>
    <mergeCell ref="B1086:C1086"/>
    <mergeCell ref="B1087:C1087"/>
    <mergeCell ref="F1087:G1087"/>
    <mergeCell ref="F1083:G1083"/>
    <mergeCell ref="B1046:C1046"/>
    <mergeCell ref="F1084:G1084"/>
    <mergeCell ref="F1088:G1088"/>
    <mergeCell ref="F1097:G1097"/>
    <mergeCell ref="H1088:I1088"/>
    <mergeCell ref="F1103:G1103"/>
    <mergeCell ref="F1071:G1071"/>
    <mergeCell ref="B1077:C1077"/>
    <mergeCell ref="B1079:C1079"/>
    <mergeCell ref="F1078:G1078"/>
    <mergeCell ref="B1074:C1074"/>
    <mergeCell ref="C1065:H1065"/>
    <mergeCell ref="B1062:K1062"/>
    <mergeCell ref="B1088:C1088"/>
    <mergeCell ref="F1115:G1115"/>
    <mergeCell ref="G1130:H1130"/>
    <mergeCell ref="H1108:I1108"/>
    <mergeCell ref="F1008:G1008"/>
    <mergeCell ref="F1010:G1010"/>
    <mergeCell ref="F1013:G1013"/>
    <mergeCell ref="F1018:G1018"/>
    <mergeCell ref="B1033:C1033"/>
    <mergeCell ref="B1037:C1037"/>
    <mergeCell ref="B1041:C1041"/>
    <mergeCell ref="B1048:C1048"/>
    <mergeCell ref="F1033:G1033"/>
    <mergeCell ref="F1038:G1038"/>
    <mergeCell ref="F1041:G1041"/>
    <mergeCell ref="F1045:G1045"/>
    <mergeCell ref="F1047:G1047"/>
    <mergeCell ref="F1048:G1048"/>
    <mergeCell ref="B1164:K1164"/>
    <mergeCell ref="B1210:C1210"/>
    <mergeCell ref="B1211:C1211"/>
    <mergeCell ref="F1043:G1043"/>
    <mergeCell ref="F1101:G1101"/>
    <mergeCell ref="B1097:C1097"/>
    <mergeCell ref="C1064:H1064"/>
    <mergeCell ref="F1070:G1070"/>
    <mergeCell ref="B1078:C1078"/>
    <mergeCell ref="G1061:H1061"/>
    <mergeCell ref="F1076:G1076"/>
    <mergeCell ref="F1074:G1074"/>
    <mergeCell ref="H1074:I1074"/>
    <mergeCell ref="B1099:C1099"/>
    <mergeCell ref="B1085:C1085"/>
    <mergeCell ref="B1104:C1104"/>
    <mergeCell ref="F1104:G1104"/>
    <mergeCell ref="B1100:C1100"/>
    <mergeCell ref="B972:C972"/>
    <mergeCell ref="F972:G972"/>
    <mergeCell ref="B973:C973"/>
    <mergeCell ref="B1015:K1015"/>
    <mergeCell ref="F961:G961"/>
    <mergeCell ref="F1021:G1021"/>
    <mergeCell ref="B998:C998"/>
    <mergeCell ref="B1002:C1002"/>
    <mergeCell ref="B1003:C1003"/>
    <mergeCell ref="B1004:C1004"/>
    <mergeCell ref="B1006:C1006"/>
    <mergeCell ref="B1009:C1009"/>
    <mergeCell ref="B1013:C1013"/>
    <mergeCell ref="B1021:C1021"/>
    <mergeCell ref="B1027:K1027"/>
    <mergeCell ref="B1005:C1005"/>
    <mergeCell ref="F1005:G1005"/>
    <mergeCell ref="H1013:I1013"/>
    <mergeCell ref="H1021:I1021"/>
    <mergeCell ref="F1016:G1016"/>
    <mergeCell ref="B1017:C1017"/>
    <mergeCell ref="B1018:C1018"/>
    <mergeCell ref="H1006:I1006"/>
    <mergeCell ref="F1017:G1017"/>
    <mergeCell ref="B1019:C1019"/>
    <mergeCell ref="B1011:C1011"/>
    <mergeCell ref="B1025:E1025"/>
    <mergeCell ref="B1010:C1010"/>
    <mergeCell ref="F1009:G1009"/>
    <mergeCell ref="F1001:G1001"/>
    <mergeCell ref="F1003:G1003"/>
    <mergeCell ref="F1006:G1006"/>
    <mergeCell ref="B959:C959"/>
    <mergeCell ref="F957:G957"/>
    <mergeCell ref="B958:C958"/>
    <mergeCell ref="F958:G958"/>
    <mergeCell ref="B948:C948"/>
    <mergeCell ref="B949:C949"/>
    <mergeCell ref="F949:G949"/>
    <mergeCell ref="B942:C942"/>
    <mergeCell ref="F1020:G1020"/>
    <mergeCell ref="B962:C962"/>
    <mergeCell ref="B967:C967"/>
    <mergeCell ref="B969:C969"/>
    <mergeCell ref="B976:C976"/>
    <mergeCell ref="B983:C983"/>
    <mergeCell ref="F962:G962"/>
    <mergeCell ref="F967:G967"/>
    <mergeCell ref="F969:G969"/>
    <mergeCell ref="F976:G976"/>
    <mergeCell ref="F980:G980"/>
    <mergeCell ref="F983:G983"/>
    <mergeCell ref="B992:K992"/>
    <mergeCell ref="F995:G995"/>
    <mergeCell ref="F998:G998"/>
    <mergeCell ref="F1002:G1002"/>
    <mergeCell ref="B996:C996"/>
    <mergeCell ref="B990:E990"/>
    <mergeCell ref="B991:K991"/>
    <mergeCell ref="B975:C975"/>
    <mergeCell ref="F975:G975"/>
    <mergeCell ref="B966:C966"/>
    <mergeCell ref="F965:G965"/>
    <mergeCell ref="F971:G971"/>
    <mergeCell ref="B956:K956"/>
    <mergeCell ref="B923:K923"/>
    <mergeCell ref="F925:G925"/>
    <mergeCell ref="F926:G926"/>
    <mergeCell ref="F927:G927"/>
    <mergeCell ref="F928:G928"/>
    <mergeCell ref="F929:G929"/>
    <mergeCell ref="B925:C925"/>
    <mergeCell ref="B926:C926"/>
    <mergeCell ref="B927:C927"/>
    <mergeCell ref="B928:C928"/>
    <mergeCell ref="B929:C929"/>
    <mergeCell ref="F924:G924"/>
    <mergeCell ref="B940:C940"/>
    <mergeCell ref="B941:C941"/>
    <mergeCell ref="B939:C939"/>
    <mergeCell ref="B935:C935"/>
    <mergeCell ref="B782:K782"/>
    <mergeCell ref="F854:G854"/>
    <mergeCell ref="B856:C856"/>
    <mergeCell ref="B857:C857"/>
    <mergeCell ref="F806:G806"/>
    <mergeCell ref="B943:C943"/>
    <mergeCell ref="B950:C950"/>
    <mergeCell ref="F931:G931"/>
    <mergeCell ref="F932:G932"/>
    <mergeCell ref="F933:G933"/>
    <mergeCell ref="F934:G934"/>
    <mergeCell ref="F936:G936"/>
    <mergeCell ref="F939:G939"/>
    <mergeCell ref="F940:G940"/>
    <mergeCell ref="F941:G941"/>
    <mergeCell ref="F942:G942"/>
    <mergeCell ref="F943:G943"/>
    <mergeCell ref="F938:G938"/>
    <mergeCell ref="F947:G947"/>
    <mergeCell ref="F950:G950"/>
    <mergeCell ref="F792:G792"/>
    <mergeCell ref="B808:C808"/>
    <mergeCell ref="B796:C796"/>
    <mergeCell ref="B792:C792"/>
    <mergeCell ref="C785:H785"/>
    <mergeCell ref="B833:C833"/>
    <mergeCell ref="F839:G839"/>
    <mergeCell ref="F840:G840"/>
    <mergeCell ref="F912:G912"/>
    <mergeCell ref="F914:G914"/>
    <mergeCell ref="B886:E886"/>
    <mergeCell ref="F889:G889"/>
    <mergeCell ref="B913:C913"/>
    <mergeCell ref="F865:G865"/>
    <mergeCell ref="B826:C826"/>
    <mergeCell ref="B827:C827"/>
    <mergeCell ref="B828:C828"/>
    <mergeCell ref="B829:C829"/>
    <mergeCell ref="F825:G825"/>
    <mergeCell ref="F833:G833"/>
    <mergeCell ref="F834:G834"/>
    <mergeCell ref="F835:G835"/>
    <mergeCell ref="F836:G836"/>
    <mergeCell ref="F837:G837"/>
    <mergeCell ref="B834:C834"/>
    <mergeCell ref="F630:G630"/>
    <mergeCell ref="F634:G634"/>
    <mergeCell ref="B642:K642"/>
    <mergeCell ref="F652:G652"/>
    <mergeCell ref="F721:G721"/>
    <mergeCell ref="F722:G722"/>
    <mergeCell ref="F724:G724"/>
    <mergeCell ref="F728:G728"/>
    <mergeCell ref="F729:G729"/>
    <mergeCell ref="F732:G732"/>
    <mergeCell ref="F736:G736"/>
    <mergeCell ref="F739:G739"/>
    <mergeCell ref="B744:E744"/>
    <mergeCell ref="B691:C691"/>
    <mergeCell ref="C683:H683"/>
    <mergeCell ref="B688:C688"/>
    <mergeCell ref="F688:G688"/>
    <mergeCell ref="B702:C702"/>
    <mergeCell ref="F650:G650"/>
    <mergeCell ref="G676:H676"/>
    <mergeCell ref="F691:G691"/>
    <mergeCell ref="F687:G687"/>
    <mergeCell ref="B677:K677"/>
    <mergeCell ref="B645:C645"/>
    <mergeCell ref="B646:C646"/>
    <mergeCell ref="F646:G646"/>
    <mergeCell ref="B697:C697"/>
    <mergeCell ref="B217:K217"/>
    <mergeCell ref="F230:G230"/>
    <mergeCell ref="H239:I239"/>
    <mergeCell ref="B239:C239"/>
    <mergeCell ref="B238:C238"/>
    <mergeCell ref="F238:G238"/>
    <mergeCell ref="B235:C235"/>
    <mergeCell ref="B230:C230"/>
    <mergeCell ref="B509:C509"/>
    <mergeCell ref="F509:G509"/>
    <mergeCell ref="F557:G557"/>
    <mergeCell ref="F554:G554"/>
    <mergeCell ref="B608:C608"/>
    <mergeCell ref="B609:C609"/>
    <mergeCell ref="B610:C610"/>
    <mergeCell ref="B611:C611"/>
    <mergeCell ref="B612:C612"/>
    <mergeCell ref="F555:G555"/>
    <mergeCell ref="B556:C556"/>
    <mergeCell ref="H558:I558"/>
    <mergeCell ref="F553:G553"/>
    <mergeCell ref="B554:C554"/>
    <mergeCell ref="F330:G330"/>
    <mergeCell ref="H373:I373"/>
    <mergeCell ref="B172:C172"/>
    <mergeCell ref="F624:G624"/>
    <mergeCell ref="F623:G623"/>
    <mergeCell ref="F629:G629"/>
    <mergeCell ref="B621:K621"/>
    <mergeCell ref="H512:I512"/>
    <mergeCell ref="B512:C512"/>
    <mergeCell ref="B500:K500"/>
    <mergeCell ref="H485:I485"/>
    <mergeCell ref="B490:C490"/>
    <mergeCell ref="F491:G491"/>
    <mergeCell ref="F547:G547"/>
    <mergeCell ref="F512:G512"/>
    <mergeCell ref="F487:G487"/>
    <mergeCell ref="B510:C510"/>
    <mergeCell ref="F510:G510"/>
    <mergeCell ref="B511:C511"/>
    <mergeCell ref="B570:K570"/>
    <mergeCell ref="B606:K606"/>
    <mergeCell ref="F614:G614"/>
    <mergeCell ref="F616:G616"/>
    <mergeCell ref="F618:G618"/>
    <mergeCell ref="B533:E533"/>
    <mergeCell ref="H551:I551"/>
    <mergeCell ref="C537:H537"/>
    <mergeCell ref="F548:G548"/>
    <mergeCell ref="I536:K536"/>
    <mergeCell ref="H381:I381"/>
    <mergeCell ref="H388:I388"/>
    <mergeCell ref="B484:C484"/>
    <mergeCell ref="F484:G484"/>
    <mergeCell ref="B488:C488"/>
    <mergeCell ref="B2093:E2093"/>
    <mergeCell ref="B2070:C2070"/>
    <mergeCell ref="F2070:G2070"/>
    <mergeCell ref="H2071:I2071"/>
    <mergeCell ref="B2069:C2069"/>
    <mergeCell ref="C1926:H1926"/>
    <mergeCell ref="B1931:C1931"/>
    <mergeCell ref="B1746:K1746"/>
    <mergeCell ref="B1578:K1578"/>
    <mergeCell ref="I1572:K1572"/>
    <mergeCell ref="B1538:K1538"/>
    <mergeCell ref="F1447:G1447"/>
    <mergeCell ref="F1439:G1439"/>
    <mergeCell ref="B1269:C1269"/>
    <mergeCell ref="B1270:C1270"/>
    <mergeCell ref="B1271:C1271"/>
    <mergeCell ref="B1272:C1272"/>
    <mergeCell ref="B1273:C1273"/>
    <mergeCell ref="F1271:G1271"/>
    <mergeCell ref="B1312:C1312"/>
    <mergeCell ref="B1313:C1313"/>
    <mergeCell ref="B1314:C1314"/>
    <mergeCell ref="B1315:C1315"/>
    <mergeCell ref="F1303:G1303"/>
    <mergeCell ref="F1304:G1304"/>
    <mergeCell ref="F1305:G1305"/>
    <mergeCell ref="F1306:G1306"/>
    <mergeCell ref="F1307:G1307"/>
    <mergeCell ref="F1308:G1308"/>
    <mergeCell ref="F1310:G1310"/>
    <mergeCell ref="F1311:G1311"/>
    <mergeCell ref="F1312:G1312"/>
    <mergeCell ref="B2094:F2094"/>
    <mergeCell ref="H2003:I2003"/>
    <mergeCell ref="F2003:G2003"/>
    <mergeCell ref="F2069:G2069"/>
    <mergeCell ref="B2068:C2068"/>
    <mergeCell ref="B2071:C2071"/>
    <mergeCell ref="G2094:H2094"/>
    <mergeCell ref="C1959:H1959"/>
    <mergeCell ref="C1925:H1925"/>
    <mergeCell ref="C2063:H2063"/>
    <mergeCell ref="F1448:G1448"/>
    <mergeCell ref="F1146:G1146"/>
    <mergeCell ref="B1147:C1147"/>
    <mergeCell ref="F1147:G1147"/>
    <mergeCell ref="B1148:C1148"/>
    <mergeCell ref="F1148:G1148"/>
    <mergeCell ref="B1149:C1149"/>
    <mergeCell ref="B2058:E2058"/>
    <mergeCell ref="B2059:F2059"/>
    <mergeCell ref="G2059:H2059"/>
    <mergeCell ref="B2060:K2060"/>
    <mergeCell ref="B2061:H2061"/>
    <mergeCell ref="I2061:K2061"/>
    <mergeCell ref="C2062:H2062"/>
    <mergeCell ref="B2065:K2065"/>
    <mergeCell ref="F1313:G1313"/>
    <mergeCell ref="F1314:G1314"/>
    <mergeCell ref="F1315:G1315"/>
    <mergeCell ref="F1272:G1272"/>
    <mergeCell ref="F1276:G1276"/>
    <mergeCell ref="F1277:G1277"/>
    <mergeCell ref="F1278:G1278"/>
    <mergeCell ref="B2105:C2105"/>
    <mergeCell ref="F2105:G2105"/>
    <mergeCell ref="B2106:C2106"/>
    <mergeCell ref="F2106:G2106"/>
    <mergeCell ref="H2106:I2106"/>
    <mergeCell ref="B2096:H2096"/>
    <mergeCell ref="I2096:K2096"/>
    <mergeCell ref="C2097:H2097"/>
    <mergeCell ref="C2098:H2098"/>
    <mergeCell ref="B2100:K2100"/>
    <mergeCell ref="F2101:G2101"/>
    <mergeCell ref="B2102:C2102"/>
    <mergeCell ref="F2102:G2102"/>
    <mergeCell ref="B2103:C2103"/>
    <mergeCell ref="F2103:G2103"/>
    <mergeCell ref="B2104:C2104"/>
    <mergeCell ref="F2104:G2104"/>
    <mergeCell ref="F2071:G2071"/>
    <mergeCell ref="F2068:G2068"/>
    <mergeCell ref="F2066:G2066"/>
    <mergeCell ref="F1446:G1446"/>
    <mergeCell ref="B1939:C1939"/>
    <mergeCell ref="F1939:G1939"/>
    <mergeCell ref="B1933:C1933"/>
    <mergeCell ref="F1930:G1930"/>
    <mergeCell ref="B1928:K1928"/>
    <mergeCell ref="B1923:K1923"/>
    <mergeCell ref="B1921:H1921"/>
    <mergeCell ref="B1922:F1922"/>
    <mergeCell ref="B1924:H1924"/>
    <mergeCell ref="B1474:H1474"/>
    <mergeCell ref="F1487:G1487"/>
    <mergeCell ref="F2002:G2002"/>
    <mergeCell ref="H2011:I2011"/>
    <mergeCell ref="B2009:C2009"/>
    <mergeCell ref="F2010:G2010"/>
    <mergeCell ref="B1975:C1975"/>
    <mergeCell ref="F1616:G1616"/>
    <mergeCell ref="F1617:G1617"/>
    <mergeCell ref="F1618:G1618"/>
    <mergeCell ref="F1619:G1619"/>
    <mergeCell ref="B1626:C1626"/>
    <mergeCell ref="F1621:G1621"/>
    <mergeCell ref="F1622:G1622"/>
    <mergeCell ref="F1623:G1623"/>
    <mergeCell ref="F1624:G1624"/>
    <mergeCell ref="B1548:C1548"/>
    <mergeCell ref="B1549:C1549"/>
    <mergeCell ref="B1550:C1550"/>
    <mergeCell ref="F654:G654"/>
    <mergeCell ref="F655:G655"/>
    <mergeCell ref="B711:K711"/>
    <mergeCell ref="B746:K746"/>
    <mergeCell ref="F713:G713"/>
    <mergeCell ref="F714:G714"/>
    <mergeCell ref="F716:G716"/>
    <mergeCell ref="F717:G717"/>
    <mergeCell ref="B704:C704"/>
    <mergeCell ref="F719:G719"/>
    <mergeCell ref="F702:G702"/>
    <mergeCell ref="F556:G556"/>
    <mergeCell ref="B557:C557"/>
    <mergeCell ref="B555:C555"/>
    <mergeCell ref="B605:K605"/>
    <mergeCell ref="F585:G585"/>
    <mergeCell ref="F572:G572"/>
    <mergeCell ref="F573:G573"/>
    <mergeCell ref="B641:K641"/>
    <mergeCell ref="B640:E640"/>
    <mergeCell ref="B710:K710"/>
    <mergeCell ref="B709:E709"/>
    <mergeCell ref="B745:K745"/>
    <mergeCell ref="F612:G612"/>
    <mergeCell ref="F619:G619"/>
    <mergeCell ref="B569:K569"/>
    <mergeCell ref="B568:E568"/>
    <mergeCell ref="B604:E604"/>
    <mergeCell ref="B627:C627"/>
    <mergeCell ref="F730:G730"/>
    <mergeCell ref="B696:C696"/>
    <mergeCell ref="B692:C692"/>
    <mergeCell ref="F488:G488"/>
    <mergeCell ref="B489:C489"/>
    <mergeCell ref="B476:C476"/>
    <mergeCell ref="B477:C477"/>
    <mergeCell ref="F422:G422"/>
    <mergeCell ref="F423:G423"/>
    <mergeCell ref="F424:G424"/>
    <mergeCell ref="B424:C424"/>
    <mergeCell ref="B480:C480"/>
    <mergeCell ref="B474:C474"/>
    <mergeCell ref="F474:G474"/>
    <mergeCell ref="I467:K467"/>
    <mergeCell ref="F440:G440"/>
    <mergeCell ref="B442:C442"/>
    <mergeCell ref="B471:K471"/>
    <mergeCell ref="H478:I478"/>
    <mergeCell ref="B475:C475"/>
    <mergeCell ref="B473:C473"/>
    <mergeCell ref="B465:F465"/>
    <mergeCell ref="F482:G482"/>
    <mergeCell ref="B485:C485"/>
    <mergeCell ref="B438:C438"/>
    <mergeCell ref="C434:H434"/>
    <mergeCell ref="B431:K431"/>
    <mergeCell ref="B432:H432"/>
    <mergeCell ref="B440:C440"/>
    <mergeCell ref="I432:K432"/>
    <mergeCell ref="C433:H433"/>
    <mergeCell ref="B482:C482"/>
    <mergeCell ref="G430:H430"/>
    <mergeCell ref="B545:K545"/>
    <mergeCell ref="I1063:K1063"/>
    <mergeCell ref="B1039:C1039"/>
    <mergeCell ref="B1047:C1047"/>
    <mergeCell ref="F1028:G1028"/>
    <mergeCell ref="F1044:G1044"/>
    <mergeCell ref="B1063:H1063"/>
    <mergeCell ref="F1030:G1030"/>
    <mergeCell ref="B1031:C1031"/>
    <mergeCell ref="F1031:G1031"/>
    <mergeCell ref="B1032:C1032"/>
    <mergeCell ref="F1032:G1032"/>
    <mergeCell ref="B685:K685"/>
    <mergeCell ref="B816:K816"/>
    <mergeCell ref="B815:E815"/>
    <mergeCell ref="B686:K686"/>
    <mergeCell ref="F651:G651"/>
    <mergeCell ref="F633:G633"/>
    <mergeCell ref="F631:G631"/>
    <mergeCell ref="B783:H783"/>
    <mergeCell ref="C784:H784"/>
    <mergeCell ref="B793:C793"/>
    <mergeCell ref="F731:G731"/>
    <mergeCell ref="F755:G755"/>
    <mergeCell ref="B795:C795"/>
    <mergeCell ref="F795:G795"/>
    <mergeCell ref="B1029:C1029"/>
    <mergeCell ref="F1029:G1029"/>
    <mergeCell ref="B553:C553"/>
    <mergeCell ref="F615:G615"/>
    <mergeCell ref="F611:G611"/>
    <mergeCell ref="F609:G609"/>
    <mergeCell ref="G3:H3"/>
    <mergeCell ref="B3:F3"/>
    <mergeCell ref="C7:H7"/>
    <mergeCell ref="I5:K5"/>
    <mergeCell ref="C6:H6"/>
    <mergeCell ref="F694:G694"/>
    <mergeCell ref="B695:C695"/>
    <mergeCell ref="F695:G695"/>
    <mergeCell ref="F712:G712"/>
    <mergeCell ref="F689:G689"/>
    <mergeCell ref="B706:C706"/>
    <mergeCell ref="F122:G122"/>
    <mergeCell ref="B10:K10"/>
    <mergeCell ref="F481:G481"/>
    <mergeCell ref="B483:C483"/>
    <mergeCell ref="B536:H536"/>
    <mergeCell ref="B4:K4"/>
    <mergeCell ref="B5:H5"/>
    <mergeCell ref="F127:G127"/>
    <mergeCell ref="B120:C120"/>
    <mergeCell ref="B135:C135"/>
    <mergeCell ref="B506:K506"/>
    <mergeCell ref="B253:K253"/>
    <mergeCell ref="F489:G489"/>
    <mergeCell ref="F485:G485"/>
    <mergeCell ref="I501:K501"/>
    <mergeCell ref="B487:C487"/>
    <mergeCell ref="B491:C491"/>
    <mergeCell ref="B534:F534"/>
    <mergeCell ref="F626:G626"/>
    <mergeCell ref="I678:K678"/>
    <mergeCell ref="B229:C229"/>
    <mergeCell ref="B208:C208"/>
    <mergeCell ref="F174:G174"/>
    <mergeCell ref="F175:G175"/>
    <mergeCell ref="F149:G149"/>
    <mergeCell ref="F150:G150"/>
    <mergeCell ref="F151:G151"/>
    <mergeCell ref="F152:G152"/>
    <mergeCell ref="F153:G153"/>
    <mergeCell ref="B153:C153"/>
    <mergeCell ref="B157:C157"/>
    <mergeCell ref="B158:C158"/>
    <mergeCell ref="B159:C159"/>
    <mergeCell ref="B160:C160"/>
    <mergeCell ref="B161:C161"/>
    <mergeCell ref="B164:C164"/>
    <mergeCell ref="B165:C165"/>
    <mergeCell ref="F163:G163"/>
    <mergeCell ref="F170:G170"/>
    <mergeCell ref="F158:G158"/>
    <mergeCell ref="F160:G160"/>
    <mergeCell ref="F161:G161"/>
    <mergeCell ref="F164:G164"/>
    <mergeCell ref="F165:G165"/>
    <mergeCell ref="F167:G167"/>
    <mergeCell ref="F168:G168"/>
    <mergeCell ref="F171:G171"/>
    <mergeCell ref="F184:G184"/>
    <mergeCell ref="B155:K155"/>
    <mergeCell ref="F172:G172"/>
    <mergeCell ref="B149:C149"/>
    <mergeCell ref="B150:C150"/>
    <mergeCell ref="B168:C168"/>
    <mergeCell ref="B492:C492"/>
    <mergeCell ref="B501:H501"/>
    <mergeCell ref="B499:F499"/>
    <mergeCell ref="B228:C228"/>
    <mergeCell ref="F228:G228"/>
    <mergeCell ref="B243:C243"/>
    <mergeCell ref="F246:G246"/>
    <mergeCell ref="B244:C244"/>
    <mergeCell ref="F244:G244"/>
    <mergeCell ref="H16:I16"/>
    <mergeCell ref="B16:C16"/>
    <mergeCell ref="F16:G16"/>
    <mergeCell ref="B22:C22"/>
    <mergeCell ref="B129:C129"/>
    <mergeCell ref="B126:C126"/>
    <mergeCell ref="F148:G148"/>
    <mergeCell ref="B134:C134"/>
    <mergeCell ref="B146:K146"/>
    <mergeCell ref="B145:K145"/>
    <mergeCell ref="B58:C58"/>
    <mergeCell ref="F25:G25"/>
    <mergeCell ref="F32:G32"/>
    <mergeCell ref="B27:C27"/>
    <mergeCell ref="F31:G31"/>
    <mergeCell ref="F29:G29"/>
    <mergeCell ref="B21:C21"/>
    <mergeCell ref="B29:C29"/>
    <mergeCell ref="B147:K147"/>
    <mergeCell ref="B183:K183"/>
    <mergeCell ref="H153:I153"/>
    <mergeCell ref="H161:I161"/>
    <mergeCell ref="H168:I168"/>
    <mergeCell ref="B13:C13"/>
    <mergeCell ref="F11:G11"/>
    <mergeCell ref="B15:C15"/>
    <mergeCell ref="F12:G12"/>
    <mergeCell ref="B14:C14"/>
    <mergeCell ref="B11:C11"/>
    <mergeCell ref="B12:C12"/>
    <mergeCell ref="B24:C24"/>
    <mergeCell ref="F24:G24"/>
    <mergeCell ref="B25:C25"/>
    <mergeCell ref="B23:C23"/>
    <mergeCell ref="F21:G21"/>
    <mergeCell ref="F13:G13"/>
    <mergeCell ref="F14:G14"/>
    <mergeCell ref="F22:G22"/>
    <mergeCell ref="F19:G19"/>
    <mergeCell ref="F15:G15"/>
    <mergeCell ref="B18:K18"/>
    <mergeCell ref="F23:G23"/>
    <mergeCell ref="B78:C78"/>
    <mergeCell ref="F58:G58"/>
    <mergeCell ref="F59:G59"/>
    <mergeCell ref="B61:C61"/>
    <mergeCell ref="F61:G61"/>
    <mergeCell ref="B42:C42"/>
    <mergeCell ref="B63:C63"/>
    <mergeCell ref="H47:I47"/>
    <mergeCell ref="F56:G56"/>
    <mergeCell ref="F57:G57"/>
    <mergeCell ref="B60:C60"/>
    <mergeCell ref="B80:C80"/>
    <mergeCell ref="B81:C81"/>
    <mergeCell ref="B82:C82"/>
    <mergeCell ref="B83:C83"/>
    <mergeCell ref="B79:C79"/>
    <mergeCell ref="F79:G79"/>
    <mergeCell ref="H54:I54"/>
    <mergeCell ref="H83:I83"/>
    <mergeCell ref="H68:I68"/>
    <mergeCell ref="H61:I61"/>
    <mergeCell ref="F65:G65"/>
    <mergeCell ref="F63:G63"/>
    <mergeCell ref="F64:G64"/>
    <mergeCell ref="F68:G68"/>
    <mergeCell ref="F78:G78"/>
    <mergeCell ref="F83:G83"/>
    <mergeCell ref="F30:G30"/>
    <mergeCell ref="B30:C30"/>
    <mergeCell ref="F43:G43"/>
    <mergeCell ref="F44:G44"/>
    <mergeCell ref="F45:G45"/>
    <mergeCell ref="F46:G46"/>
    <mergeCell ref="F47:G47"/>
    <mergeCell ref="F50:G50"/>
    <mergeCell ref="F49:G49"/>
    <mergeCell ref="F51:G51"/>
    <mergeCell ref="F52:G52"/>
    <mergeCell ref="F53:G53"/>
    <mergeCell ref="F54:G54"/>
    <mergeCell ref="B77:K77"/>
    <mergeCell ref="B67:C67"/>
    <mergeCell ref="F90:G90"/>
    <mergeCell ref="H25:I25"/>
    <mergeCell ref="F66:G66"/>
    <mergeCell ref="B56:C56"/>
    <mergeCell ref="B59:C59"/>
    <mergeCell ref="B31:C31"/>
    <mergeCell ref="F42:G42"/>
    <mergeCell ref="B43:C43"/>
    <mergeCell ref="B44:C44"/>
    <mergeCell ref="B50:C50"/>
    <mergeCell ref="B51:C51"/>
    <mergeCell ref="B52:C52"/>
    <mergeCell ref="B53:C53"/>
    <mergeCell ref="B54:C54"/>
    <mergeCell ref="F60:G60"/>
    <mergeCell ref="B65:C65"/>
    <mergeCell ref="F67:G67"/>
    <mergeCell ref="B315:C315"/>
    <mergeCell ref="F315:G315"/>
    <mergeCell ref="B316:C316"/>
    <mergeCell ref="B288:K288"/>
    <mergeCell ref="B366:K366"/>
    <mergeCell ref="B245:C245"/>
    <mergeCell ref="F245:G245"/>
    <mergeCell ref="F273:G273"/>
    <mergeCell ref="B209:C209"/>
    <mergeCell ref="B210:C210"/>
    <mergeCell ref="B332:K332"/>
    <mergeCell ref="H268:I268"/>
    <mergeCell ref="H275:I275"/>
    <mergeCell ref="H283:I283"/>
    <mergeCell ref="B318:C318"/>
    <mergeCell ref="B19:C19"/>
    <mergeCell ref="B32:C32"/>
    <mergeCell ref="F28:G28"/>
    <mergeCell ref="B40:K40"/>
    <mergeCell ref="B39:K39"/>
    <mergeCell ref="B75:K75"/>
    <mergeCell ref="B76:K76"/>
    <mergeCell ref="F27:G27"/>
    <mergeCell ref="B28:C28"/>
    <mergeCell ref="B57:C57"/>
    <mergeCell ref="B68:C68"/>
    <mergeCell ref="H32:I32"/>
    <mergeCell ref="B45:C45"/>
    <mergeCell ref="B46:C46"/>
    <mergeCell ref="B47:C47"/>
    <mergeCell ref="B41:K41"/>
    <mergeCell ref="F89:G89"/>
    <mergeCell ref="F271:G271"/>
    <mergeCell ref="F229:G229"/>
    <mergeCell ref="B219:K219"/>
    <mergeCell ref="B220:C220"/>
    <mergeCell ref="B271:C271"/>
    <mergeCell ref="F225:G225"/>
    <mergeCell ref="H225:I225"/>
    <mergeCell ref="B227:C227"/>
    <mergeCell ref="F227:G227"/>
    <mergeCell ref="B242:C242"/>
    <mergeCell ref="F242:G242"/>
    <mergeCell ref="H232:I232"/>
    <mergeCell ref="F239:G239"/>
    <mergeCell ref="F235:G235"/>
    <mergeCell ref="B236:C236"/>
    <mergeCell ref="F236:G236"/>
    <mergeCell ref="B234:C234"/>
    <mergeCell ref="F234:G234"/>
    <mergeCell ref="B232:C232"/>
    <mergeCell ref="F231:G231"/>
    <mergeCell ref="B237:C237"/>
    <mergeCell ref="F237:G237"/>
    <mergeCell ref="B231:C231"/>
    <mergeCell ref="F243:G243"/>
    <mergeCell ref="H260:I260"/>
    <mergeCell ref="F256:G256"/>
    <mergeCell ref="F257:G257"/>
    <mergeCell ref="B291:C291"/>
    <mergeCell ref="F291:G291"/>
    <mergeCell ref="B333:K333"/>
    <mergeCell ref="H210:I210"/>
    <mergeCell ref="F206:G206"/>
    <mergeCell ref="F207:G207"/>
    <mergeCell ref="F208:G208"/>
    <mergeCell ref="F209:G209"/>
    <mergeCell ref="F210:G210"/>
    <mergeCell ref="F368:G368"/>
    <mergeCell ref="B252:K252"/>
    <mergeCell ref="B289:K289"/>
    <mergeCell ref="F318:G318"/>
    <mergeCell ref="H318:I318"/>
    <mergeCell ref="F224:G224"/>
    <mergeCell ref="B225:C225"/>
    <mergeCell ref="B335:C335"/>
    <mergeCell ref="F335:G335"/>
    <mergeCell ref="F360:G360"/>
    <mergeCell ref="F361:G361"/>
    <mergeCell ref="B257:C257"/>
    <mergeCell ref="F272:G272"/>
    <mergeCell ref="B367:K367"/>
    <mergeCell ref="B256:C256"/>
    <mergeCell ref="B258:C258"/>
    <mergeCell ref="B259:C259"/>
    <mergeCell ref="B260:C260"/>
    <mergeCell ref="B272:C272"/>
    <mergeCell ref="B273:C273"/>
    <mergeCell ref="B274:C274"/>
    <mergeCell ref="B275:C275"/>
    <mergeCell ref="F270:G270"/>
    <mergeCell ref="B445:C445"/>
    <mergeCell ref="F439:G439"/>
    <mergeCell ref="H443:I443"/>
    <mergeCell ref="B247:C247"/>
    <mergeCell ref="F247:G247"/>
    <mergeCell ref="F383:G383"/>
    <mergeCell ref="F378:G378"/>
    <mergeCell ref="F377:G377"/>
    <mergeCell ref="F379:G379"/>
    <mergeCell ref="F385:G385"/>
    <mergeCell ref="F384:G384"/>
    <mergeCell ref="F421:G421"/>
    <mergeCell ref="B498:G498"/>
    <mergeCell ref="B370:C370"/>
    <mergeCell ref="B371:C371"/>
    <mergeCell ref="B264:C264"/>
    <mergeCell ref="B265:C265"/>
    <mergeCell ref="B266:C266"/>
    <mergeCell ref="B267:C267"/>
    <mergeCell ref="B268:C268"/>
    <mergeCell ref="B254:K254"/>
    <mergeCell ref="B290:K290"/>
    <mergeCell ref="B334:K334"/>
    <mergeCell ref="F369:G369"/>
    <mergeCell ref="F370:G370"/>
    <mergeCell ref="F371:G371"/>
    <mergeCell ref="B262:K262"/>
    <mergeCell ref="B277:K277"/>
    <mergeCell ref="B358:K358"/>
    <mergeCell ref="B342:K342"/>
    <mergeCell ref="B323:K323"/>
    <mergeCell ref="B298:K298"/>
    <mergeCell ref="B1044:C1044"/>
    <mergeCell ref="F1069:G1069"/>
    <mergeCell ref="B802:C802"/>
    <mergeCell ref="B801:C801"/>
    <mergeCell ref="F800:G800"/>
    <mergeCell ref="F805:G805"/>
    <mergeCell ref="F818:G818"/>
    <mergeCell ref="B809:C809"/>
    <mergeCell ref="F696:G696"/>
    <mergeCell ref="F643:G643"/>
    <mergeCell ref="F807:G807"/>
    <mergeCell ref="F698:G698"/>
    <mergeCell ref="F706:G706"/>
    <mergeCell ref="F701:G701"/>
    <mergeCell ref="B699:C699"/>
    <mergeCell ref="F699:G699"/>
    <mergeCell ref="F703:G703"/>
    <mergeCell ref="B705:C705"/>
    <mergeCell ref="F705:G705"/>
    <mergeCell ref="F802:G802"/>
    <mergeCell ref="C679:H679"/>
    <mergeCell ref="H699:I699"/>
    <mergeCell ref="B1040:C1040"/>
    <mergeCell ref="F1040:G1040"/>
    <mergeCell ref="B690:C690"/>
    <mergeCell ref="B675:E675"/>
    <mergeCell ref="B817:K817"/>
    <mergeCell ref="B852:K852"/>
    <mergeCell ref="B676:F676"/>
    <mergeCell ref="F1037:G1037"/>
    <mergeCell ref="B1030:C1030"/>
    <mergeCell ref="H692:I692"/>
    <mergeCell ref="F627:G627"/>
    <mergeCell ref="F810:G810"/>
    <mergeCell ref="F809:G809"/>
    <mergeCell ref="B810:C810"/>
    <mergeCell ref="B703:C703"/>
    <mergeCell ref="F692:G692"/>
    <mergeCell ref="F727:G727"/>
    <mergeCell ref="B905:C905"/>
    <mergeCell ref="B906:C906"/>
    <mergeCell ref="B907:C907"/>
    <mergeCell ref="B908:C908"/>
    <mergeCell ref="F903:G903"/>
    <mergeCell ref="F904:G904"/>
    <mergeCell ref="F905:G905"/>
    <mergeCell ref="F907:G907"/>
    <mergeCell ref="B819:C819"/>
    <mergeCell ref="B820:C820"/>
    <mergeCell ref="B789:K789"/>
    <mergeCell ref="B780:E780"/>
    <mergeCell ref="F862:G862"/>
    <mergeCell ref="F723:G723"/>
    <mergeCell ref="F738:G738"/>
    <mergeCell ref="G781:H781"/>
    <mergeCell ref="B807:C807"/>
    <mergeCell ref="C786:H786"/>
    <mergeCell ref="C787:H787"/>
    <mergeCell ref="H803:I803"/>
    <mergeCell ref="F908:G908"/>
    <mergeCell ref="F857:G857"/>
    <mergeCell ref="B781:F781"/>
    <mergeCell ref="B689:C689"/>
    <mergeCell ref="F653:G653"/>
    <mergeCell ref="B901:C901"/>
    <mergeCell ref="F896:G896"/>
    <mergeCell ref="F855:G855"/>
    <mergeCell ref="F858:G858"/>
    <mergeCell ref="F2032:G2032"/>
    <mergeCell ref="B897:C897"/>
    <mergeCell ref="B898:C898"/>
    <mergeCell ref="B840:C840"/>
    <mergeCell ref="B841:C841"/>
    <mergeCell ref="B842:C842"/>
    <mergeCell ref="B806:C806"/>
    <mergeCell ref="H879:I879"/>
    <mergeCell ref="H894:I894"/>
    <mergeCell ref="B1070:C1070"/>
    <mergeCell ref="B1068:K1068"/>
    <mergeCell ref="B1045:C1045"/>
    <mergeCell ref="B1060:E1060"/>
    <mergeCell ref="B1061:F1061"/>
    <mergeCell ref="F1036:G1036"/>
    <mergeCell ref="B1020:C1020"/>
    <mergeCell ref="B1472:F1472"/>
    <mergeCell ref="B1487:C1487"/>
    <mergeCell ref="B1473:K1473"/>
    <mergeCell ref="B2008:C2008"/>
    <mergeCell ref="B2003:C2003"/>
    <mergeCell ref="F2008:G2008"/>
    <mergeCell ref="F1998:G1998"/>
    <mergeCell ref="G1472:H1472"/>
    <mergeCell ref="F1443:G1443"/>
    <mergeCell ref="C1475:H1475"/>
    <mergeCell ref="H1420:I1420"/>
    <mergeCell ref="B1080:C1080"/>
    <mergeCell ref="B2037:C2037"/>
    <mergeCell ref="F2037:G2037"/>
    <mergeCell ref="B2002:C2002"/>
    <mergeCell ref="B2001:C2001"/>
    <mergeCell ref="B2000:C2000"/>
    <mergeCell ref="B2036:C2036"/>
    <mergeCell ref="B1999:C1999"/>
    <mergeCell ref="F2036:G2036"/>
    <mergeCell ref="F1080:G1080"/>
    <mergeCell ref="B1071:C1071"/>
    <mergeCell ref="F1073:G1073"/>
    <mergeCell ref="B1072:C1072"/>
    <mergeCell ref="F1077:G1077"/>
    <mergeCell ref="B1267:K1267"/>
    <mergeCell ref="B1302:K1302"/>
    <mergeCell ref="F1282:G1282"/>
    <mergeCell ref="F1441:G1441"/>
    <mergeCell ref="F1932:G1932"/>
    <mergeCell ref="B1935:C1935"/>
    <mergeCell ref="F1935:G1935"/>
    <mergeCell ref="B1938:C1938"/>
    <mergeCell ref="F1938:G1938"/>
    <mergeCell ref="F1209:G1209"/>
    <mergeCell ref="F1211:G1211"/>
    <mergeCell ref="F1279:G1279"/>
    <mergeCell ref="F1280:G1280"/>
    <mergeCell ref="F1283:G1283"/>
    <mergeCell ref="F1291:G1291"/>
    <mergeCell ref="F1292:G1292"/>
    <mergeCell ref="F1293:G1293"/>
    <mergeCell ref="H1273:I1273"/>
    <mergeCell ref="H1280:I1280"/>
    <mergeCell ref="F735:G735"/>
    <mergeCell ref="F748:G748"/>
    <mergeCell ref="F734:G734"/>
    <mergeCell ref="F747:G747"/>
    <mergeCell ref="B800:C800"/>
    <mergeCell ref="B851:K851"/>
    <mergeCell ref="B748:C748"/>
    <mergeCell ref="B749:C749"/>
    <mergeCell ref="B750:C750"/>
    <mergeCell ref="B751:C751"/>
    <mergeCell ref="B752:C752"/>
    <mergeCell ref="H796:I796"/>
    <mergeCell ref="B794:C794"/>
    <mergeCell ref="F803:G803"/>
    <mergeCell ref="B803:C803"/>
    <mergeCell ref="I783:K783"/>
    <mergeCell ref="F799:G799"/>
    <mergeCell ref="B821:C821"/>
    <mergeCell ref="B822:C822"/>
    <mergeCell ref="B823:C823"/>
    <mergeCell ref="F798:G798"/>
    <mergeCell ref="F754:G754"/>
    <mergeCell ref="F793:G793"/>
    <mergeCell ref="F796:G796"/>
    <mergeCell ref="B799:C799"/>
    <mergeCell ref="B837:C837"/>
    <mergeCell ref="F841:G841"/>
    <mergeCell ref="F843:G843"/>
    <mergeCell ref="F844:G844"/>
    <mergeCell ref="F751:G751"/>
    <mergeCell ref="F749:G749"/>
    <mergeCell ref="F752:G752"/>
    <mergeCell ref="H901:I901"/>
    <mergeCell ref="H908:I908"/>
    <mergeCell ref="B855:C855"/>
    <mergeCell ref="B858:C858"/>
    <mergeCell ref="B865:C865"/>
    <mergeCell ref="B914:C914"/>
    <mergeCell ref="F915:G915"/>
    <mergeCell ref="H998:I998"/>
    <mergeCell ref="B954:E954"/>
    <mergeCell ref="B843:C843"/>
    <mergeCell ref="B844:C844"/>
    <mergeCell ref="H915:I915"/>
    <mergeCell ref="H929:I929"/>
    <mergeCell ref="H936:I936"/>
    <mergeCell ref="H943:I943"/>
    <mergeCell ref="H950:I950"/>
    <mergeCell ref="H962:I962"/>
    <mergeCell ref="H969:I969"/>
    <mergeCell ref="H976:I976"/>
    <mergeCell ref="H983:I983"/>
    <mergeCell ref="F900:G900"/>
    <mergeCell ref="F901:G901"/>
    <mergeCell ref="B904:C904"/>
    <mergeCell ref="B982:C982"/>
    <mergeCell ref="B981:C981"/>
    <mergeCell ref="B872:C872"/>
    <mergeCell ref="F869:G869"/>
    <mergeCell ref="F872:G872"/>
    <mergeCell ref="B877:C877"/>
    <mergeCell ref="B936:C936"/>
    <mergeCell ref="B921:E921"/>
    <mergeCell ref="F853:G853"/>
    <mergeCell ref="F867:G867"/>
    <mergeCell ref="B868:C868"/>
    <mergeCell ref="F868:G868"/>
    <mergeCell ref="B875:C875"/>
    <mergeCell ref="B876:C876"/>
    <mergeCell ref="F897:G897"/>
    <mergeCell ref="F890:G890"/>
    <mergeCell ref="F891:G891"/>
    <mergeCell ref="F894:G894"/>
    <mergeCell ref="B891:C891"/>
    <mergeCell ref="B892:C892"/>
    <mergeCell ref="B893:C893"/>
    <mergeCell ref="B894:C894"/>
    <mergeCell ref="B899:C899"/>
    <mergeCell ref="B900:C900"/>
    <mergeCell ref="B878:C878"/>
    <mergeCell ref="B879:C879"/>
    <mergeCell ref="B888:K888"/>
    <mergeCell ref="B869:C869"/>
    <mergeCell ref="B870:C870"/>
    <mergeCell ref="B871:C871"/>
    <mergeCell ref="F871:G871"/>
    <mergeCell ref="B890:C890"/>
    <mergeCell ref="F893:G893"/>
    <mergeCell ref="F898:G898"/>
    <mergeCell ref="F875:G875"/>
    <mergeCell ref="F876:G876"/>
    <mergeCell ref="F878:G878"/>
    <mergeCell ref="F879:G879"/>
    <mergeCell ref="F1107:G1107"/>
    <mergeCell ref="B1107:C1107"/>
    <mergeCell ref="H1101:I1101"/>
    <mergeCell ref="F1155:G1155"/>
    <mergeCell ref="B1118:C1118"/>
    <mergeCell ref="F1118:G1118"/>
    <mergeCell ref="B1119:C1119"/>
    <mergeCell ref="B1115:C1115"/>
    <mergeCell ref="F1153:G1153"/>
    <mergeCell ref="F1143:G1143"/>
    <mergeCell ref="B1141:C1141"/>
    <mergeCell ref="F1141:G1141"/>
    <mergeCell ref="B1140:C1140"/>
    <mergeCell ref="C1134:H1134"/>
    <mergeCell ref="B1142:C1142"/>
    <mergeCell ref="F1117:G1117"/>
    <mergeCell ref="B1120:C1120"/>
    <mergeCell ref="B1108:C1108"/>
    <mergeCell ref="F1108:G1108"/>
    <mergeCell ref="B1111:C1111"/>
    <mergeCell ref="B1114:C1114"/>
    <mergeCell ref="F1114:G1114"/>
    <mergeCell ref="F1110:G1110"/>
    <mergeCell ref="B1106:C1106"/>
    <mergeCell ref="B1113:C1113"/>
    <mergeCell ref="F1112:G1112"/>
    <mergeCell ref="B1105:C1105"/>
    <mergeCell ref="B1254:C1254"/>
    <mergeCell ref="B1245:C1245"/>
    <mergeCell ref="B1199:K1199"/>
    <mergeCell ref="C1204:H1204"/>
    <mergeCell ref="C1238:H1238"/>
    <mergeCell ref="C1239:H1239"/>
    <mergeCell ref="B1167:C1167"/>
    <mergeCell ref="B1168:C1168"/>
    <mergeCell ref="B1169:C1169"/>
    <mergeCell ref="B1170:C1170"/>
    <mergeCell ref="B1227:C1227"/>
    <mergeCell ref="B1226:C1226"/>
    <mergeCell ref="H1122:I1122"/>
    <mergeCell ref="C1133:H1133"/>
    <mergeCell ref="B1129:E1129"/>
    <mergeCell ref="F1156:G1156"/>
    <mergeCell ref="B1200:F1200"/>
    <mergeCell ref="G1200:H1200"/>
    <mergeCell ref="B1158:C1158"/>
    <mergeCell ref="H1158:I1158"/>
    <mergeCell ref="B1202:H1202"/>
    <mergeCell ref="B1207:K1207"/>
    <mergeCell ref="B1212:C1212"/>
    <mergeCell ref="B1213:C1213"/>
    <mergeCell ref="B1214:C1214"/>
    <mergeCell ref="B1244:C1244"/>
    <mergeCell ref="H1143:I1143"/>
    <mergeCell ref="F1139:G1139"/>
    <mergeCell ref="F1157:G1157"/>
    <mergeCell ref="F1142:G1142"/>
    <mergeCell ref="F1165:G1165"/>
    <mergeCell ref="B1156:C1156"/>
    <mergeCell ref="F1259:G1259"/>
    <mergeCell ref="H1262:I1262"/>
    <mergeCell ref="F1260:G1260"/>
    <mergeCell ref="F1224:G1224"/>
    <mergeCell ref="B1218:C1218"/>
    <mergeCell ref="B1260:C1260"/>
    <mergeCell ref="H1255:I1255"/>
    <mergeCell ref="F1252:G1252"/>
    <mergeCell ref="B1225:C1225"/>
    <mergeCell ref="F1220:G1220"/>
    <mergeCell ref="F1218:G1218"/>
    <mergeCell ref="F1228:G1228"/>
    <mergeCell ref="F1223:G1223"/>
    <mergeCell ref="F1258:G1258"/>
    <mergeCell ref="B1228:C1228"/>
    <mergeCell ref="F1219:G1219"/>
    <mergeCell ref="F1226:G1226"/>
    <mergeCell ref="B1220:C1220"/>
    <mergeCell ref="F1255:G1255"/>
    <mergeCell ref="B1248:C1248"/>
    <mergeCell ref="B1251:C1251"/>
    <mergeCell ref="B1242:K1242"/>
    <mergeCell ref="F1243:G1243"/>
    <mergeCell ref="H1248:I1248"/>
    <mergeCell ref="F1257:G1257"/>
    <mergeCell ref="B1246:C1246"/>
    <mergeCell ref="B1241:K1241"/>
    <mergeCell ref="I1235:K1235"/>
    <mergeCell ref="F1225:G1225"/>
    <mergeCell ref="B1224:C1224"/>
    <mergeCell ref="B1232:K1232"/>
    <mergeCell ref="C1237:H1237"/>
    <mergeCell ref="F1268:G1268"/>
    <mergeCell ref="H1228:I1228"/>
    <mergeCell ref="F1261:G1261"/>
    <mergeCell ref="B1233:F1233"/>
    <mergeCell ref="G1233:H1233"/>
    <mergeCell ref="B1234:K1234"/>
    <mergeCell ref="F1246:G1246"/>
    <mergeCell ref="F1262:G1262"/>
    <mergeCell ref="F1245:G1245"/>
    <mergeCell ref="B1221:C1221"/>
    <mergeCell ref="F1270:G1270"/>
    <mergeCell ref="B1300:E1300"/>
    <mergeCell ref="F1294:G1294"/>
    <mergeCell ref="B1285:C1285"/>
    <mergeCell ref="F1253:G1253"/>
    <mergeCell ref="F1248:G1248"/>
    <mergeCell ref="B1253:C1253"/>
    <mergeCell ref="F1287:G1287"/>
    <mergeCell ref="F1290:G1290"/>
    <mergeCell ref="B1284:C1284"/>
    <mergeCell ref="F1284:G1284"/>
    <mergeCell ref="B1258:C1258"/>
    <mergeCell ref="B1252:C1252"/>
    <mergeCell ref="F1250:G1250"/>
    <mergeCell ref="F1254:G1254"/>
    <mergeCell ref="B1261:C1261"/>
    <mergeCell ref="B1287:C1287"/>
    <mergeCell ref="F1286:G1286"/>
    <mergeCell ref="F1285:G1285"/>
    <mergeCell ref="B1262:C1262"/>
    <mergeCell ref="B1293:C1293"/>
    <mergeCell ref="B1255:C1255"/>
    <mergeCell ref="B1385:C1385"/>
    <mergeCell ref="F1385:G1385"/>
    <mergeCell ref="F1384:G1384"/>
    <mergeCell ref="B1371:K1371"/>
    <mergeCell ref="B1391:C1391"/>
    <mergeCell ref="F1391:G1391"/>
    <mergeCell ref="F1388:G1388"/>
    <mergeCell ref="B1389:C1389"/>
    <mergeCell ref="F1389:G1389"/>
    <mergeCell ref="B1386:C1386"/>
    <mergeCell ref="F1386:G1386"/>
    <mergeCell ref="B1390:C1390"/>
    <mergeCell ref="B1384:C1384"/>
    <mergeCell ref="C1373:H1373"/>
    <mergeCell ref="B1382:C1382"/>
    <mergeCell ref="F1382:G1382"/>
    <mergeCell ref="C1377:H1377"/>
    <mergeCell ref="B1380:K1380"/>
    <mergeCell ref="I1372:K1372"/>
    <mergeCell ref="B1351:C1351"/>
    <mergeCell ref="G1370:H1370"/>
    <mergeCell ref="B1335:H1335"/>
    <mergeCell ref="B1486:C1486"/>
    <mergeCell ref="F1486:G1486"/>
    <mergeCell ref="B1416:C1416"/>
    <mergeCell ref="C1342:H1342"/>
    <mergeCell ref="B1345:K1345"/>
    <mergeCell ref="F1346:G1346"/>
    <mergeCell ref="F1390:G1390"/>
    <mergeCell ref="B1370:F1370"/>
    <mergeCell ref="B1426:C1426"/>
    <mergeCell ref="H1393:I1393"/>
    <mergeCell ref="B1406:H1406"/>
    <mergeCell ref="I1406:K1406"/>
    <mergeCell ref="F1416:G1416"/>
    <mergeCell ref="B1420:C1420"/>
    <mergeCell ref="B1423:C1423"/>
    <mergeCell ref="B1344:K1344"/>
    <mergeCell ref="B1379:K1379"/>
    <mergeCell ref="H1351:I1351"/>
    <mergeCell ref="B1393:C1393"/>
    <mergeCell ref="B1417:C1417"/>
    <mergeCell ref="B1392:C1392"/>
    <mergeCell ref="F1392:G1392"/>
    <mergeCell ref="F1393:G1393"/>
    <mergeCell ref="B1419:C1419"/>
    <mergeCell ref="B1418:C1418"/>
    <mergeCell ref="F1417:G1417"/>
    <mergeCell ref="B1414:K1414"/>
    <mergeCell ref="F1395:G1395"/>
    <mergeCell ref="B1396:C1396"/>
    <mergeCell ref="F1396:G1396"/>
    <mergeCell ref="B1397:C1397"/>
    <mergeCell ref="F1488:G1488"/>
    <mergeCell ref="B1536:H1536"/>
    <mergeCell ref="B1537:F1537"/>
    <mergeCell ref="B1488:C1488"/>
    <mergeCell ref="H1488:I1488"/>
    <mergeCell ref="C1507:H1507"/>
    <mergeCell ref="B1413:K1413"/>
    <mergeCell ref="G1504:H1504"/>
    <mergeCell ref="F1423:G1423"/>
    <mergeCell ref="F1419:G1419"/>
    <mergeCell ref="F1420:G1420"/>
    <mergeCell ref="F1422:G1422"/>
    <mergeCell ref="B1485:C1485"/>
    <mergeCell ref="F1485:G1485"/>
    <mergeCell ref="B1403:H1403"/>
    <mergeCell ref="F1415:G1415"/>
    <mergeCell ref="B1405:K1405"/>
    <mergeCell ref="F1418:G1418"/>
    <mergeCell ref="B1493:C1493"/>
    <mergeCell ref="B1510:K1510"/>
    <mergeCell ref="B1484:C1484"/>
    <mergeCell ref="F1484:G1484"/>
    <mergeCell ref="F1425:G1425"/>
    <mergeCell ref="F1426:G1426"/>
    <mergeCell ref="F1438:G1438"/>
    <mergeCell ref="B1427:C1427"/>
    <mergeCell ref="F1427:G1427"/>
    <mergeCell ref="I1474:K1474"/>
    <mergeCell ref="B1443:C1443"/>
    <mergeCell ref="H1443:I1443"/>
    <mergeCell ref="F1442:G1442"/>
    <mergeCell ref="B1471:H1471"/>
    <mergeCell ref="B1504:F1504"/>
    <mergeCell ref="B1503:H1503"/>
    <mergeCell ref="B1506:H1506"/>
    <mergeCell ref="B1505:K1505"/>
    <mergeCell ref="G1570:H1570"/>
    <mergeCell ref="C1573:H1573"/>
    <mergeCell ref="C1574:H1574"/>
    <mergeCell ref="B1569:H1569"/>
    <mergeCell ref="B1570:F1570"/>
    <mergeCell ref="B1571:K1571"/>
    <mergeCell ref="G1537:H1537"/>
    <mergeCell ref="B1539:H1539"/>
    <mergeCell ref="B1572:H1572"/>
    <mergeCell ref="I1506:K1506"/>
    <mergeCell ref="I1539:K1539"/>
    <mergeCell ref="C1540:H1540"/>
    <mergeCell ref="F1545:G1545"/>
    <mergeCell ref="F1546:G1546"/>
    <mergeCell ref="F1547:G1547"/>
    <mergeCell ref="F1548:G1548"/>
    <mergeCell ref="F1549:G1549"/>
    <mergeCell ref="F1550:G1550"/>
    <mergeCell ref="B1546:C1546"/>
    <mergeCell ref="B1547:C1547"/>
    <mergeCell ref="B1543:K1543"/>
    <mergeCell ref="F1517:G1517"/>
    <mergeCell ref="F1512:G1512"/>
    <mergeCell ref="F1513:G1513"/>
    <mergeCell ref="F1514:G1514"/>
    <mergeCell ref="F1515:G1515"/>
    <mergeCell ref="F1516:G1516"/>
    <mergeCell ref="B1583:C1583"/>
    <mergeCell ref="B1597:C1597"/>
    <mergeCell ref="B1598:C1598"/>
    <mergeCell ref="F1598:G1598"/>
    <mergeCell ref="B1607:H1607"/>
    <mergeCell ref="B1599:C1599"/>
    <mergeCell ref="H1599:I1599"/>
    <mergeCell ref="B1604:H1604"/>
    <mergeCell ref="H1584:I1584"/>
    <mergeCell ref="B1584:C1584"/>
    <mergeCell ref="F1597:G1597"/>
    <mergeCell ref="F1580:G1580"/>
    <mergeCell ref="F1586:G1586"/>
    <mergeCell ref="B1587:C1587"/>
    <mergeCell ref="F1587:G1587"/>
    <mergeCell ref="H1591:I1591"/>
    <mergeCell ref="B1595:C1595"/>
    <mergeCell ref="B1581:C1581"/>
    <mergeCell ref="F1590:G1590"/>
    <mergeCell ref="I1607:K1607"/>
    <mergeCell ref="B1580:C1580"/>
    <mergeCell ref="B1590:C1590"/>
    <mergeCell ref="B1582:C1582"/>
    <mergeCell ref="F1583:G1583"/>
    <mergeCell ref="F1584:G1584"/>
    <mergeCell ref="F1595:G1595"/>
    <mergeCell ref="B1606:K1606"/>
    <mergeCell ref="F1599:G1599"/>
    <mergeCell ref="G1605:H1605"/>
    <mergeCell ref="F1589:G1589"/>
    <mergeCell ref="B1591:C1591"/>
    <mergeCell ref="B1642:H1642"/>
    <mergeCell ref="H1626:I1626"/>
    <mergeCell ref="B1622:C1622"/>
    <mergeCell ref="B1623:C1623"/>
    <mergeCell ref="B1624:C1624"/>
    <mergeCell ref="B1625:C1625"/>
    <mergeCell ref="B1613:K1613"/>
    <mergeCell ref="C1608:H1608"/>
    <mergeCell ref="C1609:H1609"/>
    <mergeCell ref="C1610:H1610"/>
    <mergeCell ref="B1615:C1615"/>
    <mergeCell ref="B1616:C1616"/>
    <mergeCell ref="B1617:C1617"/>
    <mergeCell ref="B1618:C1618"/>
    <mergeCell ref="B1619:C1619"/>
    <mergeCell ref="B1646:K1646"/>
    <mergeCell ref="I1642:K1642"/>
    <mergeCell ref="C1643:H1643"/>
    <mergeCell ref="B1942:C1942"/>
    <mergeCell ref="F1760:G1760"/>
    <mergeCell ref="B1744:H1744"/>
    <mergeCell ref="H1785:I1785"/>
    <mergeCell ref="B1785:C1785"/>
    <mergeCell ref="F1785:G1785"/>
    <mergeCell ref="B1788:C1788"/>
    <mergeCell ref="B1789:C1789"/>
    <mergeCell ref="F1789:G1789"/>
    <mergeCell ref="F1787:G1787"/>
    <mergeCell ref="H1935:I1935"/>
    <mergeCell ref="B1745:F1745"/>
    <mergeCell ref="G1745:H1745"/>
    <mergeCell ref="B1747:H1747"/>
    <mergeCell ref="F1788:G1788"/>
    <mergeCell ref="B1797:C1797"/>
    <mergeCell ref="G1850:H1850"/>
    <mergeCell ref="I1817:K1817"/>
    <mergeCell ref="B1822:K1822"/>
    <mergeCell ref="B1856:K1856"/>
    <mergeCell ref="F1872:G1872"/>
    <mergeCell ref="B1868:C1868"/>
    <mergeCell ref="I1747:K1747"/>
    <mergeCell ref="B1761:C1761"/>
    <mergeCell ref="B1756:K1756"/>
    <mergeCell ref="F1887:G1887"/>
    <mergeCell ref="B1884:H1884"/>
    <mergeCell ref="G1922:H1922"/>
    <mergeCell ref="B1876:C1876"/>
    <mergeCell ref="H1870:I1870"/>
    <mergeCell ref="B1886:K1886"/>
    <mergeCell ref="B1877:C1877"/>
    <mergeCell ref="B2067:C2067"/>
    <mergeCell ref="F2067:G2067"/>
    <mergeCell ref="B1968:C1968"/>
    <mergeCell ref="F1968:G1968"/>
    <mergeCell ref="F1969:G1969"/>
    <mergeCell ref="C1960:H1960"/>
    <mergeCell ref="B1976:C1976"/>
    <mergeCell ref="F1976:G1976"/>
    <mergeCell ref="H1969:I1969"/>
    <mergeCell ref="F1964:G1964"/>
    <mergeCell ref="B1965:C1965"/>
    <mergeCell ref="F1965:G1965"/>
    <mergeCell ref="B1966:C1966"/>
    <mergeCell ref="H1976:I1976"/>
    <mergeCell ref="B1973:C1973"/>
    <mergeCell ref="B2031:K2031"/>
    <mergeCell ref="F1931:G1931"/>
    <mergeCell ref="B1932:C1932"/>
    <mergeCell ref="C1994:H1994"/>
    <mergeCell ref="C1995:H1995"/>
    <mergeCell ref="F2007:G2007"/>
    <mergeCell ref="H2018:I2018"/>
    <mergeCell ref="C2029:H2029"/>
    <mergeCell ref="B1997:K1997"/>
    <mergeCell ref="B2005:K2005"/>
    <mergeCell ref="B2026:K2026"/>
    <mergeCell ref="B2027:H2027"/>
    <mergeCell ref="I2027:K2027"/>
    <mergeCell ref="F2006:G2006"/>
    <mergeCell ref="C2028:H2028"/>
    <mergeCell ref="B1963:K1963"/>
    <mergeCell ref="B2035:C2035"/>
    <mergeCell ref="F1933:G1933"/>
    <mergeCell ref="B1934:C1934"/>
    <mergeCell ref="F1934:G1934"/>
    <mergeCell ref="F1937:G1937"/>
    <mergeCell ref="I1958:K1958"/>
    <mergeCell ref="H1942:I1942"/>
    <mergeCell ref="B1955:H1955"/>
    <mergeCell ref="B1956:F1956"/>
    <mergeCell ref="G1956:H1956"/>
    <mergeCell ref="F1942:G1942"/>
    <mergeCell ref="B1929:K1929"/>
    <mergeCell ref="I1924:K1924"/>
    <mergeCell ref="F1869:G1869"/>
    <mergeCell ref="F1769:G1769"/>
    <mergeCell ref="B1816:K1816"/>
    <mergeCell ref="C1820:H1820"/>
    <mergeCell ref="F1800:G1800"/>
    <mergeCell ref="B1790:C1790"/>
    <mergeCell ref="F1790:G1790"/>
    <mergeCell ref="F1784:G1784"/>
    <mergeCell ref="B1783:C1783"/>
    <mergeCell ref="F1859:G1859"/>
    <mergeCell ref="F1862:G1862"/>
    <mergeCell ref="B1781:C1781"/>
    <mergeCell ref="F1868:G1868"/>
    <mergeCell ref="B1861:C1861"/>
    <mergeCell ref="F1861:G1861"/>
    <mergeCell ref="B1862:C1862"/>
    <mergeCell ref="B1863:C1863"/>
    <mergeCell ref="B1860:C1860"/>
    <mergeCell ref="B1826:C1826"/>
    <mergeCell ref="F1826:G1826"/>
    <mergeCell ref="B2015:C2015"/>
    <mergeCell ref="F2015:G2015"/>
    <mergeCell ref="B2016:C2016"/>
    <mergeCell ref="B2017:C2017"/>
    <mergeCell ref="F2017:G2017"/>
    <mergeCell ref="B2018:C2018"/>
    <mergeCell ref="F2018:G2018"/>
    <mergeCell ref="F2034:G2034"/>
    <mergeCell ref="B2011:C2011"/>
    <mergeCell ref="F2011:G2011"/>
    <mergeCell ref="B2010:C2010"/>
    <mergeCell ref="F2000:G2000"/>
    <mergeCell ref="B2007:C2007"/>
    <mergeCell ref="F1999:G1999"/>
    <mergeCell ref="G2025:H2025"/>
    <mergeCell ref="B1990:E1990"/>
    <mergeCell ref="B1991:F1991"/>
    <mergeCell ref="G1991:H1991"/>
    <mergeCell ref="B1992:K1992"/>
    <mergeCell ref="B1993:H1993"/>
    <mergeCell ref="I1993:K1993"/>
    <mergeCell ref="B2024:E2024"/>
    <mergeCell ref="B2025:F2025"/>
    <mergeCell ref="H2037:I2037"/>
    <mergeCell ref="B2033:C2033"/>
    <mergeCell ref="F2033:G2033"/>
    <mergeCell ref="B2034:C2034"/>
    <mergeCell ref="B1647:K1647"/>
    <mergeCell ref="B1649:C1649"/>
    <mergeCell ref="B1969:C1969"/>
    <mergeCell ref="F1966:G1966"/>
    <mergeCell ref="B1962:K1962"/>
    <mergeCell ref="B1967:C1967"/>
    <mergeCell ref="F1967:G1967"/>
    <mergeCell ref="B1972:C1972"/>
    <mergeCell ref="F1972:G1972"/>
    <mergeCell ref="B1957:K1957"/>
    <mergeCell ref="F1971:G1971"/>
    <mergeCell ref="B1940:C1940"/>
    <mergeCell ref="F1940:G1940"/>
    <mergeCell ref="B1941:C1941"/>
    <mergeCell ref="F1941:G1941"/>
    <mergeCell ref="B1958:H1958"/>
    <mergeCell ref="B1717:K1717"/>
    <mergeCell ref="F1718:G1718"/>
    <mergeCell ref="F1719:G1719"/>
    <mergeCell ref="F1720:G1720"/>
    <mergeCell ref="F1721:G1721"/>
    <mergeCell ref="F1975:G1975"/>
    <mergeCell ref="F1973:G1973"/>
    <mergeCell ref="B1974:C1974"/>
    <mergeCell ref="F1974:G1974"/>
    <mergeCell ref="F2013:G2013"/>
    <mergeCell ref="B2014:C2014"/>
    <mergeCell ref="F2014:G2014"/>
    <mergeCell ref="F1828:G1828"/>
    <mergeCell ref="F1492:G1492"/>
    <mergeCell ref="B1767:C1767"/>
    <mergeCell ref="F1767:G1767"/>
    <mergeCell ref="B1768:C1768"/>
    <mergeCell ref="F1768:G1768"/>
    <mergeCell ref="B1496:C1496"/>
    <mergeCell ref="F1496:G1496"/>
    <mergeCell ref="B1782:C1782"/>
    <mergeCell ref="F1782:G1782"/>
    <mergeCell ref="B1798:C1798"/>
    <mergeCell ref="B1791:C1791"/>
    <mergeCell ref="F1791:G1791"/>
    <mergeCell ref="B1711:K1711"/>
    <mergeCell ref="C1713:H1713"/>
    <mergeCell ref="C1714:H1714"/>
    <mergeCell ref="B1716:K1716"/>
    <mergeCell ref="F1722:G1722"/>
    <mergeCell ref="F1591:G1591"/>
    <mergeCell ref="F1594:G1594"/>
    <mergeCell ref="B1605:F1605"/>
    <mergeCell ref="B1596:C1596"/>
    <mergeCell ref="F1596:G1596"/>
    <mergeCell ref="B1589:C1589"/>
    <mergeCell ref="B1639:H1639"/>
    <mergeCell ref="F1648:G1648"/>
    <mergeCell ref="B1651:C1651"/>
    <mergeCell ref="F1651:G1651"/>
    <mergeCell ref="B1641:K1641"/>
    <mergeCell ref="C1644:H1644"/>
    <mergeCell ref="F1649:G1649"/>
    <mergeCell ref="B1650:C1650"/>
    <mergeCell ref="F1723:G1723"/>
    <mergeCell ref="B1719:C1719"/>
    <mergeCell ref="B1720:C1720"/>
    <mergeCell ref="B1721:C1721"/>
    <mergeCell ref="B1678:H1678"/>
    <mergeCell ref="H1763:I1763"/>
    <mergeCell ref="C1748:H1748"/>
    <mergeCell ref="B1683:K1683"/>
    <mergeCell ref="B1675:H1675"/>
    <mergeCell ref="B1676:F1676"/>
    <mergeCell ref="C1680:H1680"/>
    <mergeCell ref="B1763:C1763"/>
    <mergeCell ref="B1762:C1762"/>
    <mergeCell ref="G1676:H1676"/>
    <mergeCell ref="B1677:K1677"/>
    <mergeCell ref="H1863:I1863"/>
    <mergeCell ref="F1858:G1858"/>
    <mergeCell ref="B1859:C1859"/>
    <mergeCell ref="F1860:G1860"/>
    <mergeCell ref="B1757:K1757"/>
    <mergeCell ref="F1758:G1758"/>
    <mergeCell ref="B1850:F1850"/>
    <mergeCell ref="B1851:K1851"/>
    <mergeCell ref="F1797:G1797"/>
    <mergeCell ref="F1765:G1765"/>
    <mergeCell ref="F1783:G1783"/>
    <mergeCell ref="B1784:C1784"/>
    <mergeCell ref="B1766:C1766"/>
    <mergeCell ref="F1766:G1766"/>
    <mergeCell ref="B1849:H1849"/>
    <mergeCell ref="F1829:G1829"/>
    <mergeCell ref="B1828:C1828"/>
    <mergeCell ref="B1653:C1653"/>
    <mergeCell ref="B1687:C1687"/>
    <mergeCell ref="F1687:G1687"/>
    <mergeCell ref="B1688:C1688"/>
    <mergeCell ref="F1688:G1688"/>
    <mergeCell ref="B1689:C1689"/>
    <mergeCell ref="F1689:G1689"/>
    <mergeCell ref="B1690:C1690"/>
    <mergeCell ref="F1690:G1690"/>
    <mergeCell ref="H1690:I1690"/>
    <mergeCell ref="F1685:G1685"/>
    <mergeCell ref="I1678:K1678"/>
    <mergeCell ref="C1679:H1679"/>
    <mergeCell ref="C1681:H1681"/>
    <mergeCell ref="B1684:K1684"/>
    <mergeCell ref="F1650:G1650"/>
    <mergeCell ref="F1652:G1652"/>
    <mergeCell ref="B1652:C1652"/>
    <mergeCell ref="F1653:G1653"/>
    <mergeCell ref="H1653:I1653"/>
    <mergeCell ref="B1686:C1686"/>
    <mergeCell ref="F1686:G1686"/>
    <mergeCell ref="B1800:C1800"/>
    <mergeCell ref="B2:K2"/>
    <mergeCell ref="C469:H469"/>
    <mergeCell ref="B472:K472"/>
    <mergeCell ref="C502:H502"/>
    <mergeCell ref="F492:G492"/>
    <mergeCell ref="G499:H499"/>
    <mergeCell ref="F232:G232"/>
    <mergeCell ref="B429:K429"/>
    <mergeCell ref="F220:G220"/>
    <mergeCell ref="B221:C221"/>
    <mergeCell ref="F221:G221"/>
    <mergeCell ref="B222:C222"/>
    <mergeCell ref="F222:G222"/>
    <mergeCell ref="B223:C223"/>
    <mergeCell ref="F223:G223"/>
    <mergeCell ref="B224:C224"/>
    <mergeCell ref="B1710:F1710"/>
    <mergeCell ref="G1710:H1710"/>
    <mergeCell ref="B1640:F1640"/>
    <mergeCell ref="B466:K466"/>
    <mergeCell ref="C468:H468"/>
    <mergeCell ref="F473:G473"/>
    <mergeCell ref="F442:G442"/>
    <mergeCell ref="H247:I247"/>
    <mergeCell ref="B255:C255"/>
    <mergeCell ref="B9:K9"/>
    <mergeCell ref="H1115:I1115"/>
    <mergeCell ref="B1259:C1259"/>
    <mergeCell ref="B1217:C1217"/>
    <mergeCell ref="F1217:G1217"/>
    <mergeCell ref="H1221:I1221"/>
    <mergeCell ref="F959:G959"/>
    <mergeCell ref="B961:C961"/>
    <mergeCell ref="F935:G935"/>
    <mergeCell ref="F860:G860"/>
    <mergeCell ref="B861:C861"/>
    <mergeCell ref="B862:C862"/>
    <mergeCell ref="F861:G861"/>
    <mergeCell ref="F864:G864"/>
    <mergeCell ref="H810:I810"/>
    <mergeCell ref="F758:G758"/>
    <mergeCell ref="B790:K790"/>
    <mergeCell ref="F791:G791"/>
    <mergeCell ref="B647:C647"/>
    <mergeCell ref="F945:G945"/>
    <mergeCell ref="B417:C417"/>
    <mergeCell ref="F419:G419"/>
    <mergeCell ref="B415:C415"/>
    <mergeCell ref="F645:G645"/>
    <mergeCell ref="F590:G590"/>
    <mergeCell ref="B579:C579"/>
    <mergeCell ref="B580:C580"/>
    <mergeCell ref="B581:C581"/>
    <mergeCell ref="B582:C582"/>
    <mergeCell ref="B583:C583"/>
    <mergeCell ref="B572:C572"/>
    <mergeCell ref="B573:C573"/>
    <mergeCell ref="B574:C574"/>
    <mergeCell ref="B915:C915"/>
    <mergeCell ref="F910:G910"/>
    <mergeCell ref="F911:G911"/>
    <mergeCell ref="B854:C854"/>
    <mergeCell ref="H872:I872"/>
    <mergeCell ref="B911:C911"/>
    <mergeCell ref="B912:C912"/>
    <mergeCell ref="B850:E850"/>
    <mergeCell ref="B887:K887"/>
    <mergeCell ref="B835:C835"/>
    <mergeCell ref="B836:C836"/>
    <mergeCell ref="B968:C968"/>
    <mergeCell ref="F968:G968"/>
    <mergeCell ref="F966:G966"/>
    <mergeCell ref="F1867:G1867"/>
    <mergeCell ref="C1854:H1854"/>
    <mergeCell ref="B1825:C1825"/>
    <mergeCell ref="F1825:G1825"/>
    <mergeCell ref="B1492:C1492"/>
    <mergeCell ref="F1579:G1579"/>
    <mergeCell ref="F1588:G1588"/>
    <mergeCell ref="F1581:G1581"/>
    <mergeCell ref="F1582:G1582"/>
    <mergeCell ref="B1612:K1612"/>
    <mergeCell ref="B1494:C1494"/>
    <mergeCell ref="F1495:G1495"/>
    <mergeCell ref="F997:G997"/>
    <mergeCell ref="B979:C979"/>
    <mergeCell ref="B980:C980"/>
    <mergeCell ref="F979:G979"/>
    <mergeCell ref="B1139:C1139"/>
    <mergeCell ref="F1173:G1173"/>
    <mergeCell ref="F1251:G1251"/>
    <mergeCell ref="F1244:G1244"/>
    <mergeCell ref="F946:G946"/>
    <mergeCell ref="F973:G973"/>
    <mergeCell ref="B960:C960"/>
    <mergeCell ref="F1875:G1875"/>
    <mergeCell ref="F1877:G1877"/>
    <mergeCell ref="H1877:I1877"/>
    <mergeCell ref="B1577:K1577"/>
    <mergeCell ref="H1496:I1496"/>
    <mergeCell ref="C1818:H1818"/>
    <mergeCell ref="B1869:C1869"/>
    <mergeCell ref="B1852:H1852"/>
    <mergeCell ref="B1870:C1870"/>
    <mergeCell ref="B1857:K1857"/>
    <mergeCell ref="I1852:K1852"/>
    <mergeCell ref="B1495:C1495"/>
    <mergeCell ref="B1759:C1759"/>
    <mergeCell ref="F1759:G1759"/>
    <mergeCell ref="B1874:C1874"/>
    <mergeCell ref="F1874:G1874"/>
    <mergeCell ref="B1588:C1588"/>
    <mergeCell ref="C1575:H1575"/>
    <mergeCell ref="F1831:G1831"/>
    <mergeCell ref="B1832:C1832"/>
    <mergeCell ref="B1875:C1875"/>
    <mergeCell ref="B1873:C1873"/>
    <mergeCell ref="C1853:H1853"/>
    <mergeCell ref="F1832:G1832"/>
    <mergeCell ref="B1833:C1833"/>
    <mergeCell ref="F1833:G1833"/>
    <mergeCell ref="F1865:G1865"/>
    <mergeCell ref="F1863:G1863"/>
    <mergeCell ref="B1817:H1817"/>
    <mergeCell ref="F1827:G1827"/>
    <mergeCell ref="H1829:I1829"/>
    <mergeCell ref="F1781:G1781"/>
    <mergeCell ref="B974:C974"/>
    <mergeCell ref="F974:G974"/>
    <mergeCell ref="B1814:H1814"/>
    <mergeCell ref="B1815:F1815"/>
    <mergeCell ref="G1815:H1815"/>
    <mergeCell ref="B1769:C1769"/>
    <mergeCell ref="F1493:G1493"/>
    <mergeCell ref="F1796:G1796"/>
    <mergeCell ref="F1494:G1494"/>
    <mergeCell ref="F1763:G1763"/>
    <mergeCell ref="B1760:C1760"/>
    <mergeCell ref="F1824:G1824"/>
    <mergeCell ref="B1827:C1827"/>
    <mergeCell ref="B1866:C1866"/>
    <mergeCell ref="F1866:G1866"/>
    <mergeCell ref="B1247:C1247"/>
    <mergeCell ref="F1247:G1247"/>
    <mergeCell ref="B1219:C1219"/>
    <mergeCell ref="B1012:C1012"/>
    <mergeCell ref="F1012:G1012"/>
    <mergeCell ref="F982:G982"/>
    <mergeCell ref="B1094:E1094"/>
    <mergeCell ref="B1067:K1067"/>
    <mergeCell ref="F993:G993"/>
    <mergeCell ref="B994:C994"/>
    <mergeCell ref="B995:C995"/>
    <mergeCell ref="F994:G994"/>
    <mergeCell ref="B1201:K1201"/>
    <mergeCell ref="C1236:H1236"/>
    <mergeCell ref="C1205:H1205"/>
    <mergeCell ref="B1208:K1208"/>
    <mergeCell ref="B1173:C1173"/>
    <mergeCell ref="B1235:H1235"/>
    <mergeCell ref="B1175:C1175"/>
    <mergeCell ref="B1176:C1176"/>
    <mergeCell ref="F1216:G1216"/>
    <mergeCell ref="B1177:C1177"/>
    <mergeCell ref="H1177:I1177"/>
    <mergeCell ref="H1214:I1214"/>
    <mergeCell ref="I1202:K1202"/>
    <mergeCell ref="B1154:C1154"/>
    <mergeCell ref="F1172:G1172"/>
    <mergeCell ref="F1174:G1174"/>
    <mergeCell ref="F1175:G1175"/>
    <mergeCell ref="F1176:G1176"/>
    <mergeCell ref="B1166:C1166"/>
    <mergeCell ref="B1000:K1000"/>
    <mergeCell ref="B1130:F1130"/>
    <mergeCell ref="F1100:G1100"/>
    <mergeCell ref="F1098:G1098"/>
    <mergeCell ref="F1154:G1154"/>
    <mergeCell ref="B1131:K1131"/>
    <mergeCell ref="F1122:G1122"/>
    <mergeCell ref="B1143:C1143"/>
    <mergeCell ref="F1151:G1151"/>
    <mergeCell ref="H1151:I1151"/>
    <mergeCell ref="H1081:I1081"/>
    <mergeCell ref="B1073:C1073"/>
    <mergeCell ref="H1048:I1048"/>
    <mergeCell ref="H1170:I1170"/>
    <mergeCell ref="F1166:G1166"/>
    <mergeCell ref="F1167:G1167"/>
    <mergeCell ref="F1177:G1177"/>
    <mergeCell ref="F1227:G1227"/>
    <mergeCell ref="B1490:K1490"/>
    <mergeCell ref="B1301:K1301"/>
    <mergeCell ref="B1145:K1145"/>
    <mergeCell ref="B1136:K1136"/>
    <mergeCell ref="B1095:K1095"/>
    <mergeCell ref="B1026:K1026"/>
    <mergeCell ref="B922:K922"/>
    <mergeCell ref="B544:K544"/>
    <mergeCell ref="B1294:C1294"/>
    <mergeCell ref="B997:C997"/>
    <mergeCell ref="F447:G447"/>
    <mergeCell ref="B644:C644"/>
    <mergeCell ref="F607:G607"/>
    <mergeCell ref="F622:G622"/>
    <mergeCell ref="F608:G608"/>
    <mergeCell ref="B586:C586"/>
    <mergeCell ref="B587:C587"/>
    <mergeCell ref="B588:C588"/>
    <mergeCell ref="B589:C589"/>
    <mergeCell ref="B590:C590"/>
    <mergeCell ref="F578:G578"/>
    <mergeCell ref="F571:G571"/>
    <mergeCell ref="F576:G576"/>
    <mergeCell ref="F579:G579"/>
    <mergeCell ref="F580:G580"/>
    <mergeCell ref="F582:G582"/>
    <mergeCell ref="F583:G583"/>
    <mergeCell ref="F586:G586"/>
    <mergeCell ref="F587:G587"/>
    <mergeCell ref="F589:G589"/>
    <mergeCell ref="C1203:H1203"/>
    <mergeCell ref="B1174:C1174"/>
    <mergeCell ref="F575:G575"/>
    <mergeCell ref="B467:H467"/>
    <mergeCell ref="B436:K436"/>
    <mergeCell ref="H492:I492"/>
    <mergeCell ref="F445:G445"/>
    <mergeCell ref="B535:K535"/>
    <mergeCell ref="F546:G546"/>
    <mergeCell ref="B547:C547"/>
    <mergeCell ref="B548:C548"/>
    <mergeCell ref="B551:C551"/>
    <mergeCell ref="F551:G551"/>
    <mergeCell ref="F550:G550"/>
    <mergeCell ref="B549:C549"/>
    <mergeCell ref="F549:G549"/>
    <mergeCell ref="B550:C550"/>
    <mergeCell ref="B558:C558"/>
    <mergeCell ref="B411:K411"/>
    <mergeCell ref="B430:F430"/>
    <mergeCell ref="B416:C416"/>
    <mergeCell ref="F478:G478"/>
    <mergeCell ref="B464:C464"/>
    <mergeCell ref="B441:C441"/>
    <mergeCell ref="B481:C481"/>
    <mergeCell ref="F507:G507"/>
    <mergeCell ref="B508:C508"/>
    <mergeCell ref="F508:G508"/>
    <mergeCell ref="F480:G480"/>
    <mergeCell ref="F477:G477"/>
    <mergeCell ref="F412:G412"/>
    <mergeCell ref="F413:G413"/>
    <mergeCell ref="B507:C507"/>
    <mergeCell ref="B437:K437"/>
    <mergeCell ref="B66:C66"/>
    <mergeCell ref="B64:C64"/>
    <mergeCell ref="G465:H465"/>
    <mergeCell ref="H402:I402"/>
    <mergeCell ref="H409:I409"/>
    <mergeCell ref="F397:G397"/>
    <mergeCell ref="B478:C478"/>
    <mergeCell ref="F475:G475"/>
    <mergeCell ref="H450:I450"/>
    <mergeCell ref="F414:G414"/>
    <mergeCell ref="F415:G415"/>
    <mergeCell ref="B86:C86"/>
    <mergeCell ref="B87:C87"/>
    <mergeCell ref="B88:C88"/>
    <mergeCell ref="B89:C89"/>
    <mergeCell ref="B90:C90"/>
    <mergeCell ref="F80:G80"/>
    <mergeCell ref="F81:G81"/>
    <mergeCell ref="F82:G82"/>
    <mergeCell ref="B384:C384"/>
    <mergeCell ref="B385:C385"/>
    <mergeCell ref="B386:C386"/>
    <mergeCell ref="B387:C387"/>
    <mergeCell ref="B388:C388"/>
    <mergeCell ref="F373:G373"/>
    <mergeCell ref="B396:K396"/>
    <mergeCell ref="F402:G402"/>
    <mergeCell ref="B402:C402"/>
    <mergeCell ref="B409:C409"/>
    <mergeCell ref="F408:G408"/>
    <mergeCell ref="F339:G339"/>
    <mergeCell ref="F340:G340"/>
    <mergeCell ref="H138:I138"/>
    <mergeCell ref="B151:C151"/>
    <mergeCell ref="B152:C152"/>
    <mergeCell ref="B117:K117"/>
    <mergeCell ref="F138:G138"/>
    <mergeCell ref="B166:C166"/>
    <mergeCell ref="B338:C338"/>
    <mergeCell ref="F443:G443"/>
    <mergeCell ref="B368:C368"/>
    <mergeCell ref="B339:C339"/>
    <mergeCell ref="B340:C340"/>
    <mergeCell ref="F338:G338"/>
    <mergeCell ref="F198:G198"/>
    <mergeCell ref="F205:G205"/>
    <mergeCell ref="F185:G185"/>
    <mergeCell ref="H189:I189"/>
    <mergeCell ref="H196:I196"/>
    <mergeCell ref="H203:I203"/>
    <mergeCell ref="F157:G157"/>
    <mergeCell ref="F156:G156"/>
    <mergeCell ref="F186:G186"/>
    <mergeCell ref="F188:G188"/>
    <mergeCell ref="F189:G189"/>
    <mergeCell ref="H340:I340"/>
    <mergeCell ref="B344:C344"/>
    <mergeCell ref="B345:C345"/>
    <mergeCell ref="B346:C346"/>
    <mergeCell ref="B395:K395"/>
    <mergeCell ref="F255:G255"/>
    <mergeCell ref="B241:K241"/>
    <mergeCell ref="B218:K218"/>
    <mergeCell ref="B246:C246"/>
    <mergeCell ref="F130:G130"/>
    <mergeCell ref="B112:K112"/>
    <mergeCell ref="B121:C121"/>
    <mergeCell ref="B131:C131"/>
    <mergeCell ref="F124:G124"/>
    <mergeCell ref="F126:G126"/>
    <mergeCell ref="B136:C136"/>
    <mergeCell ref="F136:G136"/>
    <mergeCell ref="H90:I90"/>
    <mergeCell ref="F131:G131"/>
    <mergeCell ref="C115:H115"/>
    <mergeCell ref="H124:I124"/>
    <mergeCell ref="F121:G121"/>
    <mergeCell ref="F133:G133"/>
    <mergeCell ref="F135:G135"/>
    <mergeCell ref="F134:G134"/>
    <mergeCell ref="F137:G137"/>
    <mergeCell ref="I113:K113"/>
    <mergeCell ref="B113:H113"/>
    <mergeCell ref="B110:K110"/>
    <mergeCell ref="F202:G202"/>
    <mergeCell ref="F203:G203"/>
    <mergeCell ref="B182:K182"/>
    <mergeCell ref="B181:K181"/>
    <mergeCell ref="B184:C184"/>
    <mergeCell ref="B173:C173"/>
    <mergeCell ref="B174:C174"/>
    <mergeCell ref="B175:C175"/>
    <mergeCell ref="H175:I175"/>
    <mergeCell ref="B171:C171"/>
    <mergeCell ref="F85:G85"/>
    <mergeCell ref="F86:G86"/>
    <mergeCell ref="F87:G87"/>
    <mergeCell ref="F88:G88"/>
    <mergeCell ref="B133:C133"/>
    <mergeCell ref="B148:C148"/>
    <mergeCell ref="B137:C137"/>
    <mergeCell ref="B138:C138"/>
    <mergeCell ref="B111:H111"/>
    <mergeCell ref="B118:K118"/>
    <mergeCell ref="B119:C119"/>
    <mergeCell ref="B128:C128"/>
    <mergeCell ref="F128:G128"/>
    <mergeCell ref="F129:G129"/>
    <mergeCell ref="F119:G119"/>
    <mergeCell ref="C114:H114"/>
    <mergeCell ref="F120:G120"/>
    <mergeCell ref="H131:I131"/>
    <mergeCell ref="B123:C123"/>
    <mergeCell ref="B122:C122"/>
    <mergeCell ref="B127:C127"/>
    <mergeCell ref="B130:C130"/>
    <mergeCell ref="F258:G258"/>
    <mergeCell ref="F259:G259"/>
    <mergeCell ref="F260:G260"/>
    <mergeCell ref="F263:G263"/>
    <mergeCell ref="F264:G264"/>
    <mergeCell ref="F265:G265"/>
    <mergeCell ref="F266:G266"/>
    <mergeCell ref="B185:C185"/>
    <mergeCell ref="B186:C186"/>
    <mergeCell ref="B187:C187"/>
    <mergeCell ref="B188:C188"/>
    <mergeCell ref="B189:C189"/>
    <mergeCell ref="B192:C192"/>
    <mergeCell ref="B193:C193"/>
    <mergeCell ref="B194:C194"/>
    <mergeCell ref="B195:C195"/>
    <mergeCell ref="B196:C196"/>
    <mergeCell ref="B199:C199"/>
    <mergeCell ref="B200:C200"/>
    <mergeCell ref="B201:C201"/>
    <mergeCell ref="B202:C202"/>
    <mergeCell ref="B203:C203"/>
    <mergeCell ref="B206:C206"/>
    <mergeCell ref="B207:C207"/>
    <mergeCell ref="F191:G191"/>
    <mergeCell ref="F192:G192"/>
    <mergeCell ref="F193:G193"/>
    <mergeCell ref="F195:G195"/>
    <mergeCell ref="F196:G196"/>
    <mergeCell ref="F199:G199"/>
    <mergeCell ref="F200:G200"/>
    <mergeCell ref="F201:G201"/>
    <mergeCell ref="B167:C167"/>
    <mergeCell ref="B124:C124"/>
    <mergeCell ref="F123:G123"/>
    <mergeCell ref="F274:G274"/>
    <mergeCell ref="F275:G275"/>
    <mergeCell ref="B292:C292"/>
    <mergeCell ref="B293:C293"/>
    <mergeCell ref="B294:C294"/>
    <mergeCell ref="B295:C295"/>
    <mergeCell ref="B296:C296"/>
    <mergeCell ref="B336:C336"/>
    <mergeCell ref="B337:C337"/>
    <mergeCell ref="B279:C279"/>
    <mergeCell ref="B281:C281"/>
    <mergeCell ref="B280:C280"/>
    <mergeCell ref="B282:C282"/>
    <mergeCell ref="B283:C283"/>
    <mergeCell ref="F278:G278"/>
    <mergeCell ref="F279:G279"/>
    <mergeCell ref="F280:G280"/>
    <mergeCell ref="F281:G281"/>
    <mergeCell ref="F292:G292"/>
    <mergeCell ref="F293:G293"/>
    <mergeCell ref="F294:G294"/>
    <mergeCell ref="F295:G295"/>
    <mergeCell ref="F296:G296"/>
    <mergeCell ref="F299:G299"/>
    <mergeCell ref="F300:G300"/>
    <mergeCell ref="F301:G301"/>
    <mergeCell ref="B324:K324"/>
    <mergeCell ref="F336:G336"/>
    <mergeCell ref="F337:G337"/>
    <mergeCell ref="H296:I296"/>
    <mergeCell ref="B300:C300"/>
    <mergeCell ref="B301:C301"/>
    <mergeCell ref="B302:C302"/>
    <mergeCell ref="B303:C303"/>
    <mergeCell ref="B304:C304"/>
    <mergeCell ref="H304:I304"/>
    <mergeCell ref="B307:C307"/>
    <mergeCell ref="B308:C308"/>
    <mergeCell ref="B309:C309"/>
    <mergeCell ref="B310:C310"/>
    <mergeCell ref="B311:C311"/>
    <mergeCell ref="H311:I311"/>
    <mergeCell ref="H330:I330"/>
    <mergeCell ref="B326:C326"/>
    <mergeCell ref="B327:C327"/>
    <mergeCell ref="B328:C328"/>
    <mergeCell ref="B329:C329"/>
    <mergeCell ref="B330:C330"/>
    <mergeCell ref="F302:G302"/>
    <mergeCell ref="F306:G306"/>
    <mergeCell ref="F307:G307"/>
    <mergeCell ref="F308:G308"/>
    <mergeCell ref="F309:G309"/>
    <mergeCell ref="F310:G310"/>
    <mergeCell ref="F311:G311"/>
    <mergeCell ref="F325:G325"/>
    <mergeCell ref="F326:G326"/>
    <mergeCell ref="F327:G327"/>
    <mergeCell ref="F328:G328"/>
    <mergeCell ref="B317:C317"/>
    <mergeCell ref="F317:G317"/>
    <mergeCell ref="F313:G313"/>
    <mergeCell ref="B314:C314"/>
    <mergeCell ref="F314:G314"/>
    <mergeCell ref="F511:G511"/>
    <mergeCell ref="B505:K505"/>
    <mergeCell ref="C538:H538"/>
    <mergeCell ref="C539:H539"/>
    <mergeCell ref="C540:H540"/>
    <mergeCell ref="C541:H541"/>
    <mergeCell ref="B369:C369"/>
    <mergeCell ref="B372:C372"/>
    <mergeCell ref="B373:C373"/>
    <mergeCell ref="H348:I348"/>
    <mergeCell ref="H355:I355"/>
    <mergeCell ref="H364:I364"/>
    <mergeCell ref="F351:G351"/>
    <mergeCell ref="F352:G352"/>
    <mergeCell ref="F353:G353"/>
    <mergeCell ref="F354:G354"/>
    <mergeCell ref="F355:G355"/>
    <mergeCell ref="B351:C351"/>
    <mergeCell ref="B352:C352"/>
    <mergeCell ref="B353:C353"/>
    <mergeCell ref="B354:C354"/>
    <mergeCell ref="B355:C355"/>
    <mergeCell ref="B360:C360"/>
    <mergeCell ref="B361:C361"/>
    <mergeCell ref="B362:C362"/>
    <mergeCell ref="B363:C363"/>
    <mergeCell ref="B364:C364"/>
    <mergeCell ref="F362:G362"/>
    <mergeCell ref="F420:G420"/>
    <mergeCell ref="F406:G406"/>
    <mergeCell ref="B443:C443"/>
    <mergeCell ref="F409:G409"/>
    <mergeCell ref="F399:G399"/>
    <mergeCell ref="B375:K375"/>
    <mergeCell ref="F376:G376"/>
    <mergeCell ref="F386:G386"/>
    <mergeCell ref="F387:G387"/>
    <mergeCell ref="F388:G388"/>
    <mergeCell ref="B377:C377"/>
    <mergeCell ref="B378:C378"/>
    <mergeCell ref="B347:C347"/>
    <mergeCell ref="B348:C348"/>
    <mergeCell ref="F343:G343"/>
    <mergeCell ref="F344:G344"/>
    <mergeCell ref="F345:G345"/>
    <mergeCell ref="F346:G346"/>
    <mergeCell ref="B439:C439"/>
    <mergeCell ref="F438:G438"/>
    <mergeCell ref="B575:C575"/>
    <mergeCell ref="B576:C576"/>
    <mergeCell ref="F350:G350"/>
    <mergeCell ref="F359:G359"/>
    <mergeCell ref="F558:G558"/>
    <mergeCell ref="G534:H534"/>
    <mergeCell ref="C503:H503"/>
    <mergeCell ref="F830:G830"/>
    <mergeCell ref="H706:I706"/>
    <mergeCell ref="F720:G720"/>
    <mergeCell ref="F756:G756"/>
    <mergeCell ref="F759:G759"/>
    <mergeCell ref="B678:H678"/>
    <mergeCell ref="B698:C698"/>
    <mergeCell ref="B648:C648"/>
    <mergeCell ref="B830:C830"/>
    <mergeCell ref="F647:G647"/>
    <mergeCell ref="F372:G372"/>
    <mergeCell ref="H417:I417"/>
    <mergeCell ref="H424:I424"/>
    <mergeCell ref="B446:C446"/>
    <mergeCell ref="B447:C447"/>
    <mergeCell ref="B448:C448"/>
    <mergeCell ref="B449:C449"/>
    <mergeCell ref="B450:C450"/>
    <mergeCell ref="H576:I576"/>
    <mergeCell ref="H583:I583"/>
    <mergeCell ref="H590:I590"/>
    <mergeCell ref="H612:I612"/>
    <mergeCell ref="H619:I619"/>
    <mergeCell ref="H627:I627"/>
    <mergeCell ref="H634:I634"/>
    <mergeCell ref="F644:G644"/>
    <mergeCell ref="B379:C379"/>
    <mergeCell ref="B380:C380"/>
    <mergeCell ref="B381:C381"/>
    <mergeCell ref="F407:G407"/>
    <mergeCell ref="B394:K394"/>
    <mergeCell ref="F404:G404"/>
    <mergeCell ref="B1834:C1834"/>
    <mergeCell ref="F1834:G1834"/>
    <mergeCell ref="B1835:C1835"/>
    <mergeCell ref="F1835:G1835"/>
    <mergeCell ref="B1836:C1836"/>
    <mergeCell ref="F1836:G1836"/>
    <mergeCell ref="H1836:I1836"/>
    <mergeCell ref="F1168:G1168"/>
    <mergeCell ref="F1169:G1169"/>
    <mergeCell ref="F648:G648"/>
    <mergeCell ref="H648:I648"/>
    <mergeCell ref="H655:I655"/>
    <mergeCell ref="H717:I717"/>
    <mergeCell ref="H724:I724"/>
    <mergeCell ref="H732:I732"/>
    <mergeCell ref="H739:I739"/>
    <mergeCell ref="H752:I752"/>
    <mergeCell ref="H759:I759"/>
    <mergeCell ref="H823:I823"/>
    <mergeCell ref="H830:I830"/>
    <mergeCell ref="H837:I837"/>
    <mergeCell ref="H844:I844"/>
    <mergeCell ref="H858:I858"/>
    <mergeCell ref="H865:I865"/>
    <mergeCell ref="F819:G819"/>
    <mergeCell ref="F822:G822"/>
    <mergeCell ref="F823:G823"/>
    <mergeCell ref="F826:G826"/>
    <mergeCell ref="F827:G827"/>
    <mergeCell ref="F828:G828"/>
    <mergeCell ref="F829:G829"/>
    <mergeCell ref="B947:C947"/>
    <mergeCell ref="B1112:C1112"/>
    <mergeCell ref="B1101:C1101"/>
    <mergeCell ref="B1155:C1155"/>
    <mergeCell ref="F1140:G1140"/>
    <mergeCell ref="I1132:K1132"/>
    <mergeCell ref="B1157:C1157"/>
    <mergeCell ref="B1132:H1132"/>
    <mergeCell ref="F1105:G1105"/>
    <mergeCell ref="B2095:K2095"/>
    <mergeCell ref="B1885:K1885"/>
    <mergeCell ref="B1778:K1778"/>
    <mergeCell ref="F1798:G1798"/>
    <mergeCell ref="F1799:G1799"/>
    <mergeCell ref="B1799:C1799"/>
    <mergeCell ref="F1795:G1795"/>
    <mergeCell ref="B1796:C1796"/>
    <mergeCell ref="C1752:H1752"/>
    <mergeCell ref="C1753:H1753"/>
    <mergeCell ref="C1754:H1754"/>
    <mergeCell ref="C1749:H1749"/>
    <mergeCell ref="C1750:H1750"/>
    <mergeCell ref="C1751:H1751"/>
    <mergeCell ref="H1033:I1033"/>
    <mergeCell ref="H1041:I1041"/>
    <mergeCell ref="F1491:G1491"/>
    <mergeCell ref="F1170:G1170"/>
    <mergeCell ref="F1214:G1214"/>
    <mergeCell ref="F1221:G1221"/>
    <mergeCell ref="F1273:G1273"/>
    <mergeCell ref="F1450:G1450"/>
    <mergeCell ref="H1450:I1450"/>
    <mergeCell ref="B1450:C1450"/>
    <mergeCell ref="H1892:I1892"/>
    <mergeCell ref="C680:H680"/>
    <mergeCell ref="C681:H681"/>
    <mergeCell ref="C682:H682"/>
    <mergeCell ref="F1111:G1111"/>
    <mergeCell ref="F1119:G1119"/>
    <mergeCell ref="B1121:C1121"/>
    <mergeCell ref="F1121:G1121"/>
    <mergeCell ref="B1122:C1122"/>
    <mergeCell ref="B1137:K1137"/>
    <mergeCell ref="F1158:G1158"/>
    <mergeCell ref="F1138:G1138"/>
    <mergeCell ref="F964:G964"/>
    <mergeCell ref="B965:C965"/>
    <mergeCell ref="B955:K955"/>
    <mergeCell ref="B932:C932"/>
    <mergeCell ref="B933:C933"/>
    <mergeCell ref="B934:C934"/>
    <mergeCell ref="F1149:G1149"/>
    <mergeCell ref="B1150:C1150"/>
    <mergeCell ref="F1150:G1150"/>
    <mergeCell ref="B1151:C1151"/>
    <mergeCell ref="B1035:K1035"/>
    <mergeCell ref="B946:C946"/>
    <mergeCell ref="F820:G820"/>
  </mergeCells>
  <phoneticPr fontId="9" type="noConversion"/>
  <pageMargins left="0.51181102362204722" right="0.51181102362204722" top="1.4960629921259843" bottom="0.78740157480314965" header="0.35433070866141736" footer="0.31496062992125984"/>
  <pageSetup paperSize="9" scale="80" orientation="landscape" horizontalDpi="4294967293" r:id="rId1"/>
  <headerFooter>
    <oddHeader>&amp;L&amp;"Calibri,Negrito"&amp;12REPÚBLICA FEDERATIVA DO BRASIL
ESTADO DO RIO DE JANEIRO
MUNICÍPIO DE PATY DO ALFERES&amp;C&amp;"Calibri,Regular"&amp;15
PLANO PLURIANUAL 2018-2021
CONSOLIDAÇÃO DOS PROGRAMAS E AÇÕES DE GOVERNO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I18" sqref="I18"/>
    </sheetView>
  </sheetViews>
  <sheetFormatPr defaultRowHeight="15"/>
  <cols>
    <col min="1" max="1" width="21.42578125" customWidth="1"/>
    <col min="2" max="2" width="15" customWidth="1"/>
    <col min="4" max="4" width="11.7109375" customWidth="1"/>
    <col min="6" max="6" width="3" customWidth="1"/>
    <col min="8" max="8" width="15" customWidth="1"/>
    <col min="9" max="9" width="17.7109375" customWidth="1"/>
    <col min="10" max="10" width="20.140625" customWidth="1"/>
  </cols>
  <sheetData>
    <row r="1" spans="1:10" ht="16.5" thickBot="1">
      <c r="A1" s="521"/>
      <c r="B1" s="522"/>
      <c r="C1" s="522"/>
      <c r="D1" s="522"/>
      <c r="E1" s="522"/>
      <c r="F1" s="522"/>
      <c r="G1" s="522"/>
      <c r="H1" s="522"/>
      <c r="I1" s="522"/>
      <c r="J1" s="523"/>
    </row>
    <row r="2" spans="1:10" ht="16.5" customHeight="1" thickBot="1">
      <c r="A2" s="644" t="s">
        <v>357</v>
      </c>
      <c r="B2" s="645"/>
      <c r="C2" s="645"/>
      <c r="D2" s="645"/>
      <c r="E2" s="645"/>
      <c r="F2" s="645"/>
      <c r="G2" s="645"/>
      <c r="H2" s="75"/>
      <c r="I2" s="75"/>
      <c r="J2" s="76"/>
    </row>
    <row r="3" spans="1:10" ht="14.25" customHeight="1" thickBot="1">
      <c r="A3" s="650" t="s">
        <v>634</v>
      </c>
      <c r="B3" s="580"/>
      <c r="C3" s="580"/>
      <c r="D3" s="580"/>
      <c r="E3" s="580"/>
      <c r="F3" s="579"/>
      <c r="G3" s="580"/>
      <c r="H3" s="158" t="s">
        <v>535</v>
      </c>
      <c r="I3" s="156">
        <f>I21+I28</f>
        <v>492288.09234841599</v>
      </c>
      <c r="J3" s="170"/>
    </row>
    <row r="4" spans="1:10" ht="26.25" customHeight="1" thickBot="1">
      <c r="A4" s="542" t="s">
        <v>637</v>
      </c>
      <c r="B4" s="543"/>
      <c r="C4" s="543"/>
      <c r="D4" s="543"/>
      <c r="E4" s="543"/>
      <c r="F4" s="543"/>
      <c r="G4" s="543"/>
      <c r="H4" s="543"/>
      <c r="I4" s="543"/>
      <c r="J4" s="544"/>
    </row>
    <row r="5" spans="1:10" ht="13.5" customHeight="1" thickBot="1">
      <c r="A5" s="545" t="s">
        <v>102</v>
      </c>
      <c r="B5" s="546"/>
      <c r="C5" s="546"/>
      <c r="D5" s="546"/>
      <c r="E5" s="546"/>
      <c r="F5" s="546"/>
      <c r="G5" s="546"/>
      <c r="H5" s="542" t="s">
        <v>497</v>
      </c>
      <c r="I5" s="543"/>
      <c r="J5" s="544"/>
    </row>
    <row r="6" spans="1:10" ht="15.75" customHeight="1" thickBot="1">
      <c r="A6" s="71" t="s">
        <v>94</v>
      </c>
      <c r="B6" s="642" t="s">
        <v>95</v>
      </c>
      <c r="C6" s="643"/>
      <c r="D6" s="643"/>
      <c r="E6" s="643"/>
      <c r="F6" s="643"/>
      <c r="G6" s="649"/>
      <c r="H6" s="72" t="s">
        <v>97</v>
      </c>
      <c r="I6" s="159" t="s">
        <v>98</v>
      </c>
      <c r="J6" s="160" t="s">
        <v>99</v>
      </c>
    </row>
    <row r="7" spans="1:10" ht="14.25" customHeight="1" thickBot="1">
      <c r="A7" s="71" t="s">
        <v>639</v>
      </c>
      <c r="B7" s="555" t="s">
        <v>640</v>
      </c>
      <c r="C7" s="556"/>
      <c r="D7" s="556"/>
      <c r="E7" s="556"/>
      <c r="F7" s="556"/>
      <c r="G7" s="557"/>
      <c r="H7" s="132" t="s">
        <v>641</v>
      </c>
      <c r="I7" s="184">
        <v>1.2999999999999999E-2</v>
      </c>
      <c r="J7" s="183">
        <v>0.03</v>
      </c>
    </row>
    <row r="8" spans="1:10" ht="12" customHeight="1" thickBot="1">
      <c r="A8" s="71" t="s">
        <v>642</v>
      </c>
      <c r="B8" s="555" t="s">
        <v>647</v>
      </c>
      <c r="C8" s="556"/>
      <c r="D8" s="556"/>
      <c r="E8" s="556"/>
      <c r="F8" s="556"/>
      <c r="G8" s="557"/>
      <c r="H8" s="132" t="s">
        <v>641</v>
      </c>
      <c r="I8" s="182">
        <v>0.5</v>
      </c>
      <c r="J8" s="183">
        <v>0.6</v>
      </c>
    </row>
    <row r="9" spans="1:10" ht="11.25" customHeight="1" thickBot="1">
      <c r="A9" s="71" t="s">
        <v>643</v>
      </c>
      <c r="B9" s="555" t="s">
        <v>648</v>
      </c>
      <c r="C9" s="556"/>
      <c r="D9" s="556"/>
      <c r="E9" s="556"/>
      <c r="F9" s="556"/>
      <c r="G9" s="557"/>
      <c r="H9" s="132" t="s">
        <v>641</v>
      </c>
      <c r="I9" s="184">
        <v>0.42099999999999999</v>
      </c>
      <c r="J9" s="183">
        <v>1</v>
      </c>
    </row>
    <row r="10" spans="1:10" ht="14.25" customHeight="1" thickBot="1">
      <c r="A10" s="71" t="s">
        <v>644</v>
      </c>
      <c r="B10" s="555" t="s">
        <v>649</v>
      </c>
      <c r="C10" s="556"/>
      <c r="D10" s="556"/>
      <c r="E10" s="556"/>
      <c r="F10" s="556"/>
      <c r="G10" s="557"/>
      <c r="H10" s="132" t="s">
        <v>641</v>
      </c>
      <c r="I10" s="182">
        <v>0.14000000000000001</v>
      </c>
      <c r="J10" s="185">
        <v>0.14050000000000001</v>
      </c>
    </row>
    <row r="11" spans="1:10" ht="13.5" customHeight="1" thickBot="1">
      <c r="A11" s="71" t="s">
        <v>645</v>
      </c>
      <c r="B11" s="555" t="s">
        <v>650</v>
      </c>
      <c r="C11" s="556"/>
      <c r="D11" s="556"/>
      <c r="E11" s="556"/>
      <c r="F11" s="556"/>
      <c r="G11" s="557"/>
      <c r="H11" s="132" t="s">
        <v>641</v>
      </c>
      <c r="I11" s="182">
        <v>0</v>
      </c>
      <c r="J11" s="183">
        <v>1</v>
      </c>
    </row>
    <row r="12" spans="1:10" ht="14.25" customHeight="1" thickBot="1">
      <c r="A12" s="71" t="s">
        <v>646</v>
      </c>
      <c r="B12" s="555" t="s">
        <v>651</v>
      </c>
      <c r="C12" s="556"/>
      <c r="D12" s="556"/>
      <c r="E12" s="556"/>
      <c r="F12" s="556"/>
      <c r="G12" s="557"/>
      <c r="H12" s="132" t="s">
        <v>641</v>
      </c>
      <c r="I12" s="182">
        <v>0.05</v>
      </c>
      <c r="J12" s="183">
        <v>0.1</v>
      </c>
    </row>
    <row r="13" spans="1:10" ht="15.75" customHeight="1" thickBot="1">
      <c r="A13" s="68"/>
      <c r="B13" s="175"/>
      <c r="C13" s="175"/>
      <c r="D13" s="175"/>
      <c r="E13" s="175"/>
      <c r="F13" s="175"/>
      <c r="G13" s="175"/>
      <c r="H13" s="33"/>
      <c r="I13" s="175"/>
      <c r="J13" s="175"/>
    </row>
    <row r="14" spans="1:10" ht="16.5" thickBot="1">
      <c r="A14" s="521" t="s">
        <v>359</v>
      </c>
      <c r="B14" s="522"/>
      <c r="C14" s="522"/>
      <c r="D14" s="522"/>
      <c r="E14" s="522"/>
      <c r="F14" s="522"/>
      <c r="G14" s="522"/>
      <c r="H14" s="522"/>
      <c r="I14" s="522"/>
      <c r="J14" s="523"/>
    </row>
    <row r="15" spans="1:10" ht="13.5" customHeight="1" thickBot="1">
      <c r="A15" s="514" t="s">
        <v>101</v>
      </c>
      <c r="B15" s="515"/>
      <c r="C15" s="515"/>
      <c r="D15" s="515"/>
      <c r="E15" s="515"/>
      <c r="F15" s="515"/>
      <c r="G15" s="515"/>
      <c r="H15" s="515"/>
      <c r="I15" s="515"/>
      <c r="J15" s="516"/>
    </row>
    <row r="16" spans="1:10" ht="15.75" customHeight="1" thickBot="1">
      <c r="A16" s="96" t="s">
        <v>0</v>
      </c>
      <c r="B16" s="49"/>
      <c r="C16" s="45" t="s">
        <v>1</v>
      </c>
      <c r="D16" s="34" t="s">
        <v>2</v>
      </c>
      <c r="E16" s="517" t="s">
        <v>3</v>
      </c>
      <c r="F16" s="518"/>
      <c r="G16" s="34" t="s">
        <v>4</v>
      </c>
      <c r="H16" s="162" t="s">
        <v>103</v>
      </c>
      <c r="I16" s="97" t="s">
        <v>5</v>
      </c>
      <c r="J16" s="97" t="s">
        <v>6</v>
      </c>
    </row>
    <row r="17" spans="1:10" ht="15.75" thickBot="1">
      <c r="A17" s="592" t="s">
        <v>234</v>
      </c>
      <c r="B17" s="507"/>
      <c r="C17" s="165"/>
      <c r="D17" s="165"/>
      <c r="E17" s="507"/>
      <c r="F17" s="507"/>
      <c r="G17" s="164">
        <v>2018</v>
      </c>
      <c r="H17" s="47">
        <v>0.55000000000000004</v>
      </c>
      <c r="I17" s="123">
        <v>12000</v>
      </c>
      <c r="J17" s="37">
        <v>0</v>
      </c>
    </row>
    <row r="18" spans="1:10" ht="15.75" thickBot="1">
      <c r="A18" s="711" t="s">
        <v>476</v>
      </c>
      <c r="B18" s="712"/>
      <c r="C18" s="167" t="s">
        <v>8</v>
      </c>
      <c r="D18" s="167" t="s">
        <v>79</v>
      </c>
      <c r="E18" s="508" t="s">
        <v>7</v>
      </c>
      <c r="F18" s="508"/>
      <c r="G18" s="161">
        <v>2019</v>
      </c>
      <c r="H18" s="47">
        <v>0.6</v>
      </c>
      <c r="I18" s="121">
        <f>I17*6.32%+(I17)</f>
        <v>12758.4</v>
      </c>
      <c r="J18" s="38"/>
    </row>
    <row r="19" spans="1:10" ht="21" customHeight="1" thickBot="1">
      <c r="A19" s="713"/>
      <c r="B19" s="714"/>
      <c r="C19" s="167"/>
      <c r="D19" s="167" t="s">
        <v>233</v>
      </c>
      <c r="E19" s="526"/>
      <c r="F19" s="526"/>
      <c r="G19" s="161">
        <v>2020</v>
      </c>
      <c r="H19" s="47">
        <v>0.7</v>
      </c>
      <c r="I19" s="121">
        <f>I18*6.32%+(I18)</f>
        <v>13564.730879999999</v>
      </c>
      <c r="J19" s="38"/>
    </row>
    <row r="20" spans="1:10" ht="15.75" customHeight="1" thickBot="1">
      <c r="A20" s="527"/>
      <c r="B20" s="528"/>
      <c r="C20" s="163"/>
      <c r="D20" s="168"/>
      <c r="E20" s="529"/>
      <c r="F20" s="529"/>
      <c r="G20" s="39">
        <v>2021</v>
      </c>
      <c r="H20" s="47">
        <v>0.8</v>
      </c>
      <c r="I20" s="122">
        <f>I19*6.32%+(I19)</f>
        <v>14422.021871616</v>
      </c>
      <c r="J20" s="42"/>
    </row>
    <row r="21" spans="1:10" ht="15.75" customHeight="1" thickBot="1">
      <c r="A21" s="530"/>
      <c r="B21" s="731"/>
      <c r="C21" s="169"/>
      <c r="D21" s="166"/>
      <c r="E21" s="683"/>
      <c r="F21" s="683"/>
      <c r="G21" s="611" t="s">
        <v>9</v>
      </c>
      <c r="H21" s="611"/>
      <c r="I21" s="124">
        <f>SUM(I17:I20)</f>
        <v>52745.152751615999</v>
      </c>
      <c r="J21" s="43"/>
    </row>
    <row r="22" spans="1:10" ht="15.75" thickBot="1"/>
    <row r="23" spans="1:10" ht="15.75" thickBot="1">
      <c r="A23" s="96" t="s">
        <v>0</v>
      </c>
      <c r="B23" s="49"/>
      <c r="C23" s="45" t="s">
        <v>1</v>
      </c>
      <c r="D23" s="34" t="s">
        <v>2</v>
      </c>
      <c r="E23" s="517" t="s">
        <v>3</v>
      </c>
      <c r="F23" s="518"/>
      <c r="G23" s="34" t="s">
        <v>4</v>
      </c>
      <c r="H23" s="162" t="s">
        <v>103</v>
      </c>
      <c r="I23" s="97" t="s">
        <v>5</v>
      </c>
      <c r="J23" s="97" t="s">
        <v>6</v>
      </c>
    </row>
    <row r="24" spans="1:10" ht="15.75" thickBot="1">
      <c r="A24" s="519" t="s">
        <v>235</v>
      </c>
      <c r="B24" s="520"/>
      <c r="C24" s="165"/>
      <c r="D24" s="165"/>
      <c r="E24" s="536"/>
      <c r="F24" s="537"/>
      <c r="G24" s="164">
        <v>2018</v>
      </c>
      <c r="H24" s="186">
        <v>0.1401</v>
      </c>
      <c r="I24" s="123">
        <v>100000</v>
      </c>
      <c r="J24" s="37">
        <v>0</v>
      </c>
    </row>
    <row r="25" spans="1:10" ht="18" customHeight="1" thickBot="1">
      <c r="A25" s="729" t="s">
        <v>477</v>
      </c>
      <c r="B25" s="730"/>
      <c r="C25" s="167" t="s">
        <v>8</v>
      </c>
      <c r="D25" s="167" t="s">
        <v>236</v>
      </c>
      <c r="E25" s="532" t="s">
        <v>7</v>
      </c>
      <c r="F25" s="533"/>
      <c r="G25" s="161">
        <v>2019</v>
      </c>
      <c r="H25" s="186">
        <v>0.14019999999999999</v>
      </c>
      <c r="I25" s="121">
        <f>I24*6.32%+(I24)</f>
        <v>106320</v>
      </c>
      <c r="J25" s="38"/>
    </row>
    <row r="26" spans="1:10" ht="15.75" thickBot="1">
      <c r="A26" s="729"/>
      <c r="B26" s="730"/>
      <c r="C26" s="167"/>
      <c r="D26" s="167" t="s">
        <v>32</v>
      </c>
      <c r="E26" s="532"/>
      <c r="F26" s="533"/>
      <c r="G26" s="161">
        <v>2020</v>
      </c>
      <c r="H26" s="186">
        <v>0.14030000000000001</v>
      </c>
      <c r="I26" s="121">
        <f>I25*6.32%+(I25)</f>
        <v>113039.424</v>
      </c>
      <c r="J26" s="38"/>
    </row>
    <row r="27" spans="1:10" ht="14.25" customHeight="1" thickBot="1">
      <c r="A27" s="647"/>
      <c r="B27" s="648"/>
      <c r="C27" s="163"/>
      <c r="D27" s="168"/>
      <c r="E27" s="534"/>
      <c r="F27" s="535"/>
      <c r="G27" s="39">
        <v>2021</v>
      </c>
      <c r="H27" s="186">
        <v>0.14050000000000001</v>
      </c>
      <c r="I27" s="122">
        <f>I26*6.32%+(I26)</f>
        <v>120183.5155968</v>
      </c>
      <c r="J27" s="42"/>
    </row>
    <row r="28" spans="1:10" ht="15.75" customHeight="1" thickBot="1">
      <c r="A28" s="499"/>
      <c r="B28" s="577"/>
      <c r="C28" s="169"/>
      <c r="D28" s="166"/>
      <c r="E28" s="570"/>
      <c r="F28" s="569"/>
      <c r="G28" s="727" t="s">
        <v>9</v>
      </c>
      <c r="H28" s="577"/>
      <c r="I28" s="124">
        <f>SUM(I24:I27)</f>
        <v>439542.93959680002</v>
      </c>
      <c r="J28" s="43"/>
    </row>
    <row r="29" spans="1:10" ht="12" customHeight="1">
      <c r="A29" s="179"/>
      <c r="B29" s="179"/>
      <c r="C29" s="10"/>
      <c r="D29" s="176"/>
      <c r="E29" s="176"/>
      <c r="F29" s="176"/>
      <c r="G29" s="179"/>
      <c r="H29" s="179"/>
      <c r="I29" s="125"/>
      <c r="J29" s="13"/>
    </row>
    <row r="30" spans="1:10" ht="15.75" customHeight="1">
      <c r="A30" s="179"/>
      <c r="B30" s="179"/>
      <c r="C30" s="10"/>
      <c r="D30" s="176"/>
      <c r="E30" s="176"/>
      <c r="F30" s="176"/>
      <c r="G30" s="179"/>
      <c r="H30" s="179"/>
      <c r="I30" s="125"/>
      <c r="J30" s="13"/>
    </row>
    <row r="31" spans="1:10" ht="12.75" customHeight="1">
      <c r="A31" s="179"/>
      <c r="B31" s="179"/>
      <c r="C31" s="10"/>
      <c r="D31" s="176"/>
      <c r="E31" s="176"/>
      <c r="F31" s="176"/>
      <c r="G31" s="179"/>
      <c r="H31" s="179"/>
      <c r="I31" s="125"/>
      <c r="J31" s="13"/>
    </row>
    <row r="32" spans="1:10">
      <c r="A32" s="179"/>
      <c r="B32" s="179"/>
      <c r="C32" s="10"/>
      <c r="D32" s="176"/>
      <c r="E32" s="176"/>
      <c r="F32" s="176"/>
      <c r="G32" s="179"/>
      <c r="H32" s="179"/>
      <c r="I32" s="125"/>
      <c r="J32" s="13"/>
    </row>
    <row r="33" spans="1:10">
      <c r="A33" s="179"/>
      <c r="B33" s="179"/>
      <c r="C33" s="10"/>
      <c r="D33" s="176"/>
      <c r="E33" s="176"/>
      <c r="F33" s="176"/>
      <c r="G33" s="179"/>
      <c r="H33" s="179"/>
      <c r="I33" s="125"/>
      <c r="J33" s="13"/>
    </row>
    <row r="34" spans="1:10">
      <c r="A34" s="179"/>
      <c r="B34" s="179"/>
      <c r="C34" s="10"/>
      <c r="D34" s="176"/>
      <c r="E34" s="176"/>
      <c r="F34" s="176"/>
      <c r="G34" s="179"/>
      <c r="H34" s="179"/>
      <c r="I34" s="125"/>
      <c r="J34" s="13"/>
    </row>
    <row r="52" spans="1:10">
      <c r="A52" s="68"/>
      <c r="B52" s="68"/>
      <c r="C52" s="68"/>
      <c r="D52" s="189"/>
      <c r="E52" s="693"/>
      <c r="F52" s="693"/>
      <c r="G52" s="189"/>
      <c r="H52" s="189"/>
      <c r="I52" s="187"/>
      <c r="J52" s="187"/>
    </row>
    <row r="53" spans="1:10">
      <c r="A53" s="728"/>
      <c r="B53" s="728"/>
      <c r="C53" s="190"/>
      <c r="D53" s="190"/>
      <c r="E53" s="725"/>
      <c r="F53" s="725"/>
      <c r="G53" s="4"/>
      <c r="H53" s="20"/>
      <c r="I53" s="191"/>
      <c r="J53" s="15"/>
    </row>
    <row r="54" spans="1:10">
      <c r="A54" s="700"/>
      <c r="B54" s="700"/>
      <c r="C54" s="190"/>
      <c r="D54" s="190"/>
      <c r="E54" s="715"/>
      <c r="F54" s="715"/>
      <c r="G54" s="4"/>
      <c r="H54" s="20"/>
      <c r="I54" s="178"/>
      <c r="J54" s="15"/>
    </row>
    <row r="55" spans="1:10">
      <c r="A55" s="689"/>
      <c r="B55" s="689"/>
      <c r="C55" s="190"/>
      <c r="D55" s="190"/>
      <c r="E55" s="725"/>
      <c r="F55" s="725"/>
      <c r="G55" s="4"/>
      <c r="H55" s="20"/>
      <c r="I55" s="178"/>
      <c r="J55" s="15"/>
    </row>
    <row r="56" spans="1:10">
      <c r="A56" s="726"/>
      <c r="B56" s="726"/>
      <c r="C56" s="10"/>
      <c r="D56" s="190"/>
      <c r="E56" s="725"/>
      <c r="F56" s="725"/>
      <c r="G56" s="4"/>
      <c r="H56" s="20"/>
      <c r="I56" s="178"/>
      <c r="J56" s="15"/>
    </row>
    <row r="57" spans="1:10">
      <c r="A57" s="718"/>
      <c r="B57" s="718"/>
      <c r="C57" s="10"/>
      <c r="D57" s="190"/>
      <c r="E57" s="715"/>
      <c r="F57" s="715"/>
      <c r="G57" s="719"/>
      <c r="H57" s="719"/>
      <c r="I57" s="125"/>
      <c r="J57" s="13"/>
    </row>
    <row r="58" spans="1:10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0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0">
      <c r="A61" s="33"/>
      <c r="B61" s="33"/>
      <c r="C61" s="33"/>
      <c r="D61" s="33"/>
      <c r="E61" s="33"/>
      <c r="F61" s="33"/>
      <c r="G61" s="33"/>
      <c r="H61" s="33"/>
      <c r="I61" s="33"/>
      <c r="J61" s="33"/>
    </row>
  </sheetData>
  <mergeCells count="52">
    <mergeCell ref="A1:J1"/>
    <mergeCell ref="B9:G9"/>
    <mergeCell ref="B10:G10"/>
    <mergeCell ref="B11:G11"/>
    <mergeCell ref="B12:G12"/>
    <mergeCell ref="A14:J14"/>
    <mergeCell ref="A2:G2"/>
    <mergeCell ref="A3:E3"/>
    <mergeCell ref="F3:G3"/>
    <mergeCell ref="A4:J4"/>
    <mergeCell ref="A5:G5"/>
    <mergeCell ref="H5:J5"/>
    <mergeCell ref="B6:G6"/>
    <mergeCell ref="B7:G7"/>
    <mergeCell ref="B8:G8"/>
    <mergeCell ref="A15:J15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1:B21"/>
    <mergeCell ref="E21:F21"/>
    <mergeCell ref="G21:H21"/>
    <mergeCell ref="E23:F23"/>
    <mergeCell ref="A24:B24"/>
    <mergeCell ref="E24:F24"/>
    <mergeCell ref="A25:B25"/>
    <mergeCell ref="E25:F25"/>
    <mergeCell ref="A26:B26"/>
    <mergeCell ref="E26:F26"/>
    <mergeCell ref="A27:B27"/>
    <mergeCell ref="E27:F27"/>
    <mergeCell ref="A28:B28"/>
    <mergeCell ref="E28:F28"/>
    <mergeCell ref="G28:H28"/>
    <mergeCell ref="E52:F52"/>
    <mergeCell ref="A53:B53"/>
    <mergeCell ref="E53:F53"/>
    <mergeCell ref="A54:B54"/>
    <mergeCell ref="E54:F54"/>
    <mergeCell ref="G57:H57"/>
    <mergeCell ref="A55:B55"/>
    <mergeCell ref="E55:F55"/>
    <mergeCell ref="A56:B56"/>
    <mergeCell ref="E56:F56"/>
    <mergeCell ref="A57:B57"/>
    <mergeCell ref="E57:F5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PPA1</vt:lpstr>
      <vt:lpstr>Plan1</vt:lpstr>
    </vt:vector>
  </TitlesOfParts>
  <Company>Prefeitura Municipal de Paty do Alferes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J46001</cp:lastModifiedBy>
  <cp:lastPrinted>2017-08-30T20:17:37Z</cp:lastPrinted>
  <dcterms:created xsi:type="dcterms:W3CDTF">2009-08-19T15:48:57Z</dcterms:created>
  <dcterms:modified xsi:type="dcterms:W3CDTF">2017-08-30T20:18:27Z</dcterms:modified>
</cp:coreProperties>
</file>